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filterPrivacy="1" codeName="ThisWorkbook" defaultThemeVersion="124226"/>
  <bookViews>
    <workbookView xWindow="1440" yWindow="285" windowWidth="10785" windowHeight="12840"/>
  </bookViews>
  <sheets>
    <sheet name="Калкулатор" sheetId="1" r:id="rId1"/>
    <sheet name="PRICES" sheetId="2" state="hidden" r:id="rId2"/>
    <sheet name="TXT" sheetId="3" state="hidden" r:id="rId3"/>
  </sheets>
  <definedNames>
    <definedName name="POKP">PRICES!$G$166</definedName>
    <definedName name="PTKP">PRICES!$G$167</definedName>
    <definedName name="PZO">PRICES!$G$168</definedName>
  </definedNames>
  <calcPr calcId="162913"/>
</workbook>
</file>

<file path=xl/calcChain.xml><?xml version="1.0" encoding="utf-8"?>
<calcChain xmlns="http://schemas.openxmlformats.org/spreadsheetml/2006/main">
  <c r="E4" i="2" l="1"/>
  <c r="E5" i="1"/>
  <c r="E141" i="2" l="1"/>
  <c r="E132" i="2"/>
  <c r="E122" i="2"/>
  <c r="E114" i="2"/>
  <c r="E105" i="2"/>
  <c r="E96" i="2"/>
  <c r="E87" i="2"/>
  <c r="E79" i="2"/>
  <c r="E69" i="2"/>
  <c r="E60" i="2"/>
  <c r="E52" i="2"/>
  <c r="E43" i="2"/>
  <c r="E34" i="2"/>
  <c r="E25" i="2"/>
  <c r="E17" i="2"/>
  <c r="E8" i="2"/>
  <c r="E160" i="2"/>
  <c r="E151" i="2"/>
  <c r="F4" i="1" l="1"/>
  <c r="E7" i="1" l="1"/>
  <c r="E6" i="1"/>
  <c r="E39" i="3" l="1"/>
  <c r="E40" i="3"/>
  <c r="E42" i="3" s="1"/>
  <c r="E37" i="3"/>
  <c r="E38" i="3" s="1"/>
  <c r="E34" i="3"/>
  <c r="E36" i="3" s="1"/>
  <c r="E31" i="3"/>
  <c r="E32" i="3" s="1"/>
  <c r="C38" i="1"/>
  <c r="A25" i="1"/>
  <c r="E159" i="2"/>
  <c r="E158" i="2"/>
  <c r="E157" i="2"/>
  <c r="E156" i="2"/>
  <c r="E155" i="2"/>
  <c r="E154" i="2"/>
  <c r="E153" i="2"/>
  <c r="E150" i="2"/>
  <c r="E149" i="2"/>
  <c r="E148" i="2"/>
  <c r="E147" i="2"/>
  <c r="E146" i="2"/>
  <c r="E140" i="2"/>
  <c r="E139" i="2"/>
  <c r="E138" i="2"/>
  <c r="E137" i="2"/>
  <c r="E136" i="2"/>
  <c r="E135" i="2"/>
  <c r="E134" i="2"/>
  <c r="E131" i="2"/>
  <c r="E130" i="2"/>
  <c r="E129" i="2"/>
  <c r="E128" i="2"/>
  <c r="E127" i="2"/>
  <c r="E121" i="2"/>
  <c r="E120" i="2"/>
  <c r="E119" i="2"/>
  <c r="E118" i="2"/>
  <c r="E117" i="2"/>
  <c r="E116" i="2"/>
  <c r="E113" i="2"/>
  <c r="E112" i="2"/>
  <c r="E111" i="2"/>
  <c r="E110" i="2"/>
  <c r="E109" i="2"/>
  <c r="E104" i="2"/>
  <c r="E103" i="2"/>
  <c r="E102" i="2"/>
  <c r="E101" i="2"/>
  <c r="E100" i="2"/>
  <c r="E99" i="2"/>
  <c r="E98" i="2"/>
  <c r="E95" i="2"/>
  <c r="E94" i="2"/>
  <c r="E93" i="2"/>
  <c r="E92" i="2"/>
  <c r="E91" i="2"/>
  <c r="E86" i="2"/>
  <c r="E85" i="2"/>
  <c r="E84" i="2"/>
  <c r="E83" i="2"/>
  <c r="E82" i="2"/>
  <c r="E81" i="2"/>
  <c r="E78" i="2"/>
  <c r="E77" i="2"/>
  <c r="E76" i="2"/>
  <c r="E75" i="2"/>
  <c r="E74" i="2"/>
  <c r="E33" i="3" l="1"/>
  <c r="E41" i="3"/>
  <c r="B42" i="1"/>
  <c r="E13" i="1"/>
  <c r="E35" i="3"/>
  <c r="E11" i="1"/>
  <c r="E10" i="1"/>
  <c r="E68" i="2"/>
  <c r="E67" i="2"/>
  <c r="E66" i="2"/>
  <c r="E65" i="2"/>
  <c r="E64" i="2"/>
  <c r="E63" i="2"/>
  <c r="E62" i="2"/>
  <c r="E59" i="2"/>
  <c r="E58" i="2"/>
  <c r="E57" i="2"/>
  <c r="E56" i="2"/>
  <c r="E55" i="2"/>
  <c r="E50" i="2"/>
  <c r="E49" i="2"/>
  <c r="E48" i="2"/>
  <c r="E47" i="2"/>
  <c r="E46" i="2"/>
  <c r="E45" i="2"/>
  <c r="E42" i="2"/>
  <c r="E41" i="2"/>
  <c r="E40" i="2"/>
  <c r="E39" i="2"/>
  <c r="E38" i="2"/>
  <c r="E33" i="2"/>
  <c r="E32" i="2"/>
  <c r="E31" i="2"/>
  <c r="E30" i="2"/>
  <c r="E29" i="2"/>
  <c r="E28" i="2"/>
  <c r="E27" i="2"/>
  <c r="E24" i="2"/>
  <c r="E23" i="2"/>
  <c r="E22" i="2"/>
  <c r="E21" i="2"/>
  <c r="E20" i="2"/>
  <c r="E11" i="2"/>
  <c r="E12" i="2"/>
  <c r="E13" i="2"/>
  <c r="E14" i="2"/>
  <c r="E15" i="2"/>
  <c r="E10" i="2"/>
  <c r="E5" i="2"/>
  <c r="E6" i="2"/>
  <c r="E7" i="2"/>
  <c r="E3" i="2"/>
  <c r="E9" i="1" s="1"/>
  <c r="B51" i="1" l="1"/>
  <c r="C22" i="1"/>
  <c r="E8" i="1"/>
  <c r="B47" i="1" s="1"/>
  <c r="B49" i="1" s="1"/>
  <c r="B53" i="1"/>
  <c r="B55" i="1"/>
  <c r="B57" i="1" l="1"/>
</calcChain>
</file>

<file path=xl/comments1.xml><?xml version="1.0" encoding="utf-8"?>
<comments xmlns="http://schemas.openxmlformats.org/spreadsheetml/2006/main">
  <authors>
    <author>Author</author>
  </authors>
  <commentList>
    <comment ref="B40" authorId="0" shapeId="0">
      <text>
        <r>
          <rPr>
            <sz val="9"/>
            <color indexed="81"/>
            <rFont val="Tahoma"/>
            <family val="2"/>
            <charset val="204"/>
          </rPr>
          <t>Въвежда се с цел промяна на количествата за пренос</t>
        </r>
      </text>
    </comment>
  </commentList>
</comments>
</file>

<file path=xl/sharedStrings.xml><?xml version="1.0" encoding="utf-8"?>
<sst xmlns="http://schemas.openxmlformats.org/spreadsheetml/2006/main" count="855" uniqueCount="150">
  <si>
    <t xml:space="preserve"> Цена за достъп  (лв./MWh/ден/година)</t>
  </si>
  <si>
    <t>Твърд годишен продукт</t>
  </si>
  <si>
    <t>Прекъсваем годишен продукт</t>
  </si>
  <si>
    <t>Входни точки/зони</t>
  </si>
  <si>
    <t>Негру Вода/Кардам</t>
  </si>
  <si>
    <t>Местен Добив</t>
  </si>
  <si>
    <t>ГИС Чирен (добив)</t>
  </si>
  <si>
    <t>Кулата/Сидирокастро</t>
  </si>
  <si>
    <t>Русе/Гюргево</t>
  </si>
  <si>
    <t>Изходни точки/зони</t>
  </si>
  <si>
    <t>Изходна зона “България”</t>
  </si>
  <si>
    <t>ГИС Чирен (нагнетяване)</t>
  </si>
  <si>
    <t>Странджа/Малкочлар</t>
  </si>
  <si>
    <t>Кюстендил/Жидилово</t>
  </si>
  <si>
    <t>Негру Вода/Кардам (backhaul)</t>
  </si>
  <si>
    <t xml:space="preserve"> Цена за достъп  (лв./MWh/ден/тримесечие)</t>
  </si>
  <si>
    <t>Твърд продукт IV тримесечие 2017 г.</t>
  </si>
  <si>
    <t>Твърд продукт I тримесечие 2018 г.</t>
  </si>
  <si>
    <t>Твърд продукт II тримесечие 2018 г.</t>
  </si>
  <si>
    <t>Твърд продукт III тримесечие 2018 г.</t>
  </si>
  <si>
    <t>Прекъсваем продукт IV тримесечие 2017 г.</t>
  </si>
  <si>
    <t>Прекъсваем продукт I тримесечие 2018 г.</t>
  </si>
  <si>
    <t>Прекъсваем продукт II тримесечие 2018 г.</t>
  </si>
  <si>
    <t>Прекъсваем продукт III тримесечие 2018 г.</t>
  </si>
  <si>
    <t xml:space="preserve"> Цена за достъп  (лв./MWh/ден/месец)</t>
  </si>
  <si>
    <t>октомври</t>
  </si>
  <si>
    <t>ноември</t>
  </si>
  <si>
    <t>декември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</si>
  <si>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</si>
  <si>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</si>
  <si>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</si>
  <si>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</si>
  <si>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</si>
  <si>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</si>
  <si>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</si>
  <si>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</si>
  <si>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</si>
  <si>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 xml:space="preserve"> Цена за достъп  (лв./MWh/ден)</t>
  </si>
  <si>
    <t>Превишен капацитет</t>
  </si>
  <si>
    <t>2. Цени за пренос</t>
  </si>
  <si>
    <t xml:space="preserve"> Цена за пренос  (лв./MWh)</t>
  </si>
  <si>
    <t>Стойност</t>
  </si>
  <si>
    <t>Компонента пренос *</t>
  </si>
  <si>
    <t>Технологична компонента  **</t>
  </si>
  <si>
    <t>Компонента задължение към обществото ***</t>
  </si>
  <si>
    <t>NV</t>
  </si>
  <si>
    <t>MD</t>
  </si>
  <si>
    <t>GCH</t>
  </si>
  <si>
    <t>EN</t>
  </si>
  <si>
    <t>F</t>
  </si>
  <si>
    <t>I</t>
  </si>
  <si>
    <t>KS</t>
  </si>
  <si>
    <t>RG</t>
  </si>
  <si>
    <t>EX</t>
  </si>
  <si>
    <t>Y</t>
  </si>
  <si>
    <t>EZB</t>
  </si>
  <si>
    <t>SM</t>
  </si>
  <si>
    <t>KZ</t>
  </si>
  <si>
    <t>Q</t>
  </si>
  <si>
    <t>M</t>
  </si>
  <si>
    <t>D</t>
  </si>
  <si>
    <t>U</t>
  </si>
  <si>
    <t>Горна граница на кал.</t>
  </si>
  <si>
    <t>кВч./м3</t>
  </si>
  <si>
    <t>Входни точки</t>
  </si>
  <si>
    <t>Входна точка</t>
  </si>
  <si>
    <t xml:space="preserve">Изходна точка </t>
  </si>
  <si>
    <t>Код</t>
  </si>
  <si>
    <t>ЗО</t>
  </si>
  <si>
    <t>Продукт</t>
  </si>
  <si>
    <t>годишен</t>
  </si>
  <si>
    <t>тримесечен</t>
  </si>
  <si>
    <t>месечен</t>
  </si>
  <si>
    <t>дневен</t>
  </si>
  <si>
    <t>в рамките на деня</t>
  </si>
  <si>
    <t>период</t>
  </si>
  <si>
    <t>Период месечен</t>
  </si>
  <si>
    <t>октомври 2017 г.</t>
  </si>
  <si>
    <t>ноември 2017 г.</t>
  </si>
  <si>
    <t>декември 2017 г.</t>
  </si>
  <si>
    <t>тримесечие</t>
  </si>
  <si>
    <t>I тримесечие</t>
  </si>
  <si>
    <t>01.10.2017 г. -31.12.2017 г.</t>
  </si>
  <si>
    <t>януари 2018 г.</t>
  </si>
  <si>
    <t>февруари 2018 г.</t>
  </si>
  <si>
    <t>март 2018 г.</t>
  </si>
  <si>
    <t>април 2018 г.</t>
  </si>
  <si>
    <t>май 2018 г.</t>
  </si>
  <si>
    <t>юни 2018 г.</t>
  </si>
  <si>
    <t>юли 2018 г.</t>
  </si>
  <si>
    <t>август 2018 г.</t>
  </si>
  <si>
    <t>септември 2018 г.</t>
  </si>
  <si>
    <t>II тримесечие</t>
  </si>
  <si>
    <t>01.01.2018 г. - 31.03.2018 г.</t>
  </si>
  <si>
    <t>III тримесечие</t>
  </si>
  <si>
    <t>IV тримесечие</t>
  </si>
  <si>
    <t>01.04.2018 г. - 30.06.2018 г.</t>
  </si>
  <si>
    <t>30.06.2018 г. - 30.09.2018 г.</t>
  </si>
  <si>
    <t>Месец период</t>
  </si>
  <si>
    <t>01.10.2017 г. - 31.10.2017 г.</t>
  </si>
  <si>
    <t>01.11.2017 г. - 30.11.2017 г.</t>
  </si>
  <si>
    <t>01.12.2017 г. - 31.12.2017 г.</t>
  </si>
  <si>
    <t>01.01.2018 г. - 31.01.2018 г.</t>
  </si>
  <si>
    <t>01.02.2018 г. - 28.02.2018 г.</t>
  </si>
  <si>
    <t>01.03.2018 г. - 31.03.2018 г.</t>
  </si>
  <si>
    <t>01.04.2018 г. - 30.04.2018 г.</t>
  </si>
  <si>
    <t>01.05.2018 г. - 31.05.2018 г.</t>
  </si>
  <si>
    <t>01.06.2018 г. - 30.06.2018 г.</t>
  </si>
  <si>
    <t>01.07.2018 г. - 31.07.2018 г.</t>
  </si>
  <si>
    <t>01.08.2018 г. - 31.08.2018 г.</t>
  </si>
  <si>
    <t>01.09.2018 г. - 30.09.2018 г.</t>
  </si>
  <si>
    <t>Виртуална търговска точка</t>
  </si>
  <si>
    <t>VTT</t>
  </si>
  <si>
    <t>Начисления:</t>
  </si>
  <si>
    <t>KWh</t>
  </si>
  <si>
    <t>Брой часове на използваемост</t>
  </si>
  <si>
    <t>ч.</t>
  </si>
  <si>
    <t>kWh/ден/година</t>
  </si>
  <si>
    <t>kWh/ден/тримесечие</t>
  </si>
  <si>
    <t>kWh/ден/месец</t>
  </si>
  <si>
    <t>kWh/ден</t>
  </si>
  <si>
    <t>kWh/час</t>
  </si>
  <si>
    <t>kWh</t>
  </si>
  <si>
    <t>брой дни тримесечие</t>
  </si>
  <si>
    <t>брой дни месец</t>
  </si>
  <si>
    <t>твърд вход</t>
  </si>
  <si>
    <t>твърд изход</t>
  </si>
  <si>
    <t>твърд</t>
  </si>
  <si>
    <t>прекъсваем</t>
  </si>
  <si>
    <t>КОД ЦЕНА ВХ</t>
  </si>
  <si>
    <t>ZAD_OBSHT</t>
  </si>
  <si>
    <t>Прогнозни количества за периода</t>
  </si>
  <si>
    <t>Общо начисления</t>
  </si>
  <si>
    <t>CENA_VH_KAP</t>
  </si>
  <si>
    <t>CENA_IZH_KAP</t>
  </si>
  <si>
    <t>КОД ЦЕНА ИЗХ</t>
  </si>
  <si>
    <t>CENA_PR_KAP_VH</t>
  </si>
  <si>
    <t>CENA_PR_KAP_IZH</t>
  </si>
  <si>
    <t>POKR_KOL</t>
  </si>
  <si>
    <t>лв. без ДДС</t>
  </si>
  <si>
    <t>Такса достъп - входен капацитет</t>
  </si>
  <si>
    <t>Такса пренос - входни количества</t>
  </si>
  <si>
    <t>Такса достъп - изходен капацитет</t>
  </si>
  <si>
    <t>Такса пренос - изходни количества</t>
  </si>
  <si>
    <t>Резервиран капацитет</t>
  </si>
  <si>
    <t>Период</t>
  </si>
  <si>
    <t xml:space="preserve">Тарифен калкулатор версия 1.0. автор инж.Д.Диков. Булгартрансгаз ЕАД </t>
  </si>
  <si>
    <t xml:space="preserve">Превишен капацитет </t>
  </si>
  <si>
    <t>Количество природен газ</t>
  </si>
  <si>
    <t xml:space="preserve">Тарифен калкулатор на разходите за достъп и пренос на природен газ през газопреносните мрежи собственост на „Булгартрансгаз“ ЕАД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</si>
</sst>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л_в_._-;\-* #,##0.00\ _л_в_._-;_-* &quot;-&quot;??\ _л_в_._-;_-@_-"/>
    <numFmt numFmtId="164" formatCode="_-* #,##0.0000\ _л_в_._-;\-* #,##0.0000\ _л_в_._-;_-* &quot;-&quot;??\ _л_в_._-;_-@_-"/>
    <numFmt numFmtId="165" formatCode="0.0000"/>
    <numFmt numFmtId="166" formatCode="_-* #,##0.00000000\ _л_в_._-;\-* #,##0.00000000\ _л_в_._-;_-* &quot;-&quot;????\ _л_в_._-;_-@_-"/>
    <numFmt numFmtId="167" formatCode="_-* #,##0.00\ _л_в_._-;\-* #,##0.00\ _л_в_._-;_-* &quot;-&quot;???\ _л_в_._-;_-@_-"/>
    <numFmt numFmtId="168" formatCode="_-* #,##0\ _л_в_._-;\-* #,##0\ _л_в_._-;_-* &quot;-&quot;??\ _л_в_.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color rgb="FFFF0000"/>
      <name val="Tahoma"/>
      <family val="2"/>
      <charset val="204"/>
    </font>
    <font>
      <i/>
      <sz val="11"/>
      <color theme="1"/>
      <name val="Calibri"/>
      <family val="2"/>
      <scheme val="minor"/>
    </font>
    <font>
      <sz val="10"/>
      <name val="Tahoma"/>
      <family val="2"/>
      <charset val="204"/>
    </font>
    <font>
      <b/>
      <sz val="10"/>
      <color rgb="FF006100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theme="1"/>
      <name val="Tahoma"/>
      <family val="2"/>
      <charset val="204"/>
    </font>
    <font>
      <b/>
      <i/>
      <sz val="11"/>
      <color theme="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538D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double">
        <color rgb="FF000000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rgb="FF000000"/>
      </right>
      <top style="thin">
        <color indexed="64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double">
        <color rgb="FF339966"/>
      </left>
      <right/>
      <top style="double">
        <color rgb="FF339966"/>
      </top>
      <bottom/>
      <diagonal/>
    </border>
    <border>
      <left/>
      <right/>
      <top style="double">
        <color rgb="FF339966"/>
      </top>
      <bottom/>
      <diagonal/>
    </border>
    <border>
      <left/>
      <right style="double">
        <color rgb="FF339966"/>
      </right>
      <top style="double">
        <color rgb="FF339966"/>
      </top>
      <bottom/>
      <diagonal/>
    </border>
    <border>
      <left style="double">
        <color rgb="FF339966"/>
      </left>
      <right/>
      <top/>
      <bottom/>
      <diagonal/>
    </border>
    <border>
      <left/>
      <right style="double">
        <color rgb="FF339966"/>
      </right>
      <top/>
      <bottom/>
      <diagonal/>
    </border>
    <border>
      <left style="double">
        <color rgb="FF339966"/>
      </left>
      <right/>
      <top/>
      <bottom style="double">
        <color rgb="FF339966"/>
      </bottom>
      <diagonal/>
    </border>
    <border>
      <left/>
      <right/>
      <top/>
      <bottom style="double">
        <color rgb="FF339966"/>
      </bottom>
      <diagonal/>
    </border>
    <border>
      <left/>
      <right style="double">
        <color rgb="FF339966"/>
      </right>
      <top/>
      <bottom style="double">
        <color rgb="FF339966"/>
      </bottom>
      <diagonal/>
    </border>
    <border>
      <left style="double">
        <color rgb="FF339966"/>
      </left>
      <right/>
      <top style="thin">
        <color rgb="FF339966"/>
      </top>
      <bottom/>
      <diagonal/>
    </border>
    <border>
      <left/>
      <right/>
      <top style="thin">
        <color rgb="FF339966"/>
      </top>
      <bottom/>
      <diagonal/>
    </border>
    <border>
      <left/>
      <right style="double">
        <color rgb="FF339966"/>
      </right>
      <top style="thin">
        <color rgb="FF339966"/>
      </top>
      <bottom/>
      <diagonal/>
    </border>
    <border>
      <left style="double">
        <color rgb="FF339966"/>
      </left>
      <right/>
      <top/>
      <bottom style="thin">
        <color rgb="FF339966"/>
      </bottom>
      <diagonal/>
    </border>
    <border>
      <left/>
      <right/>
      <top/>
      <bottom style="thin">
        <color rgb="FF339966"/>
      </bottom>
      <diagonal/>
    </border>
    <border>
      <left/>
      <right style="double">
        <color rgb="FF339966"/>
      </right>
      <top/>
      <bottom style="thin">
        <color rgb="FF339966"/>
      </bottom>
      <diagonal/>
    </border>
    <border>
      <left style="double">
        <color rgb="FF339966"/>
      </left>
      <right/>
      <top style="thin">
        <color rgb="FF339966"/>
      </top>
      <bottom style="thin">
        <color rgb="FF339966"/>
      </bottom>
      <diagonal/>
    </border>
    <border>
      <left/>
      <right/>
      <top style="thin">
        <color rgb="FF339966"/>
      </top>
      <bottom style="thin">
        <color rgb="FF339966"/>
      </bottom>
      <diagonal/>
    </border>
    <border>
      <left/>
      <right style="double">
        <color rgb="FF339966"/>
      </right>
      <top style="thin">
        <color rgb="FF339966"/>
      </top>
      <bottom style="thin">
        <color rgb="FF33996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Protection="1">
      <protection locked="0"/>
    </xf>
    <xf numFmtId="0" fontId="0" fillId="0" borderId="8" xfId="0" applyBorder="1" applyProtection="1">
      <protection locked="0"/>
    </xf>
    <xf numFmtId="0" fontId="2" fillId="0" borderId="0" xfId="0" applyFont="1" applyProtection="1">
      <protection locked="0"/>
    </xf>
    <xf numFmtId="0" fontId="0" fillId="4" borderId="0" xfId="0" applyFill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NumberFormat="1" applyBorder="1" applyProtection="1">
      <protection locked="0"/>
    </xf>
    <xf numFmtId="0" fontId="4" fillId="3" borderId="1" xfId="0" applyFont="1" applyFill="1" applyBorder="1" applyAlignment="1" applyProtection="1">
      <alignment horizontal="center" vertical="center" wrapText="1" readingOrder="1"/>
      <protection locked="0"/>
    </xf>
    <xf numFmtId="0" fontId="4" fillId="3" borderId="2" xfId="0" applyFont="1" applyFill="1" applyBorder="1" applyAlignment="1" applyProtection="1">
      <alignment horizontal="center" vertical="center" wrapText="1" readingOrder="1"/>
      <protection locked="0"/>
    </xf>
    <xf numFmtId="0" fontId="4" fillId="0" borderId="8" xfId="0" applyFont="1" applyBorder="1" applyAlignment="1" applyProtection="1">
      <alignment horizontal="left" vertical="center" wrapText="1" readingOrder="1"/>
      <protection locked="0"/>
    </xf>
    <xf numFmtId="0" fontId="5" fillId="0" borderId="8" xfId="0" applyFont="1" applyBorder="1" applyAlignment="1" applyProtection="1">
      <alignment horizontal="left" vertical="center" wrapText="1" readingOrder="1"/>
      <protection locked="0"/>
    </xf>
    <xf numFmtId="164" fontId="5" fillId="0" borderId="8" xfId="0" applyNumberFormat="1" applyFont="1" applyBorder="1" applyAlignment="1" applyProtection="1">
      <alignment horizontal="left" wrapText="1" readingOrder="1"/>
      <protection locked="0"/>
    </xf>
    <xf numFmtId="165" fontId="0" fillId="0" borderId="0" xfId="0" applyNumberFormat="1" applyAlignment="1" applyProtection="1">
      <alignment horizontal="center" vertical="center"/>
      <protection locked="0"/>
    </xf>
    <xf numFmtId="166" fontId="2" fillId="0" borderId="0" xfId="0" applyNumberFormat="1" applyFont="1" applyProtection="1">
      <protection locked="0"/>
    </xf>
    <xf numFmtId="166" fontId="0" fillId="0" borderId="0" xfId="0" applyNumberFormat="1" applyProtection="1">
      <protection locked="0"/>
    </xf>
    <xf numFmtId="0" fontId="4" fillId="3" borderId="41" xfId="0" applyFont="1" applyFill="1" applyBorder="1" applyAlignment="1" applyProtection="1">
      <alignment horizontal="center" vertical="center" wrapText="1" readingOrder="1"/>
      <protection locked="0"/>
    </xf>
    <xf numFmtId="0" fontId="4" fillId="3" borderId="23" xfId="0" applyFont="1" applyFill="1" applyBorder="1" applyAlignment="1" applyProtection="1">
      <alignment horizontal="center" vertical="center" wrapText="1" readingOrder="1"/>
      <protection locked="0"/>
    </xf>
    <xf numFmtId="164" fontId="5" fillId="0" borderId="0" xfId="0" applyNumberFormat="1" applyFont="1" applyBorder="1" applyAlignment="1" applyProtection="1">
      <alignment horizontal="left" wrapText="1" readingOrder="1"/>
      <protection locked="0"/>
    </xf>
    <xf numFmtId="0" fontId="4" fillId="0" borderId="4" xfId="0" applyFont="1" applyBorder="1" applyAlignment="1" applyProtection="1">
      <alignment horizontal="left" vertical="center" wrapText="1" readingOrder="1"/>
      <protection locked="0"/>
    </xf>
    <xf numFmtId="0" fontId="4" fillId="0" borderId="6" xfId="0" applyFont="1" applyBorder="1" applyAlignment="1" applyProtection="1">
      <alignment horizontal="left" vertical="center" wrapText="1" readingOrder="1"/>
      <protection locked="0"/>
    </xf>
    <xf numFmtId="0" fontId="5" fillId="0" borderId="7" xfId="0" applyFont="1" applyBorder="1" applyAlignment="1" applyProtection="1">
      <alignment horizontal="left" vertical="center" wrapText="1" readingOrder="1"/>
      <protection locked="0"/>
    </xf>
    <xf numFmtId="164" fontId="5" fillId="0" borderId="9" xfId="0" applyNumberFormat="1" applyFont="1" applyBorder="1" applyAlignment="1" applyProtection="1">
      <alignment horizontal="left" wrapText="1" readingOrder="1"/>
      <protection locked="0"/>
    </xf>
    <xf numFmtId="0" fontId="5" fillId="0" borderId="10" xfId="0" applyFont="1" applyBorder="1" applyAlignment="1" applyProtection="1">
      <alignment horizontal="left" vertical="center" wrapText="1" readingOrder="1"/>
      <protection locked="0"/>
    </xf>
    <xf numFmtId="164" fontId="5" fillId="0" borderId="13" xfId="0" applyNumberFormat="1" applyFont="1" applyBorder="1" applyAlignment="1" applyProtection="1">
      <alignment horizontal="left" wrapText="1" readingOrder="1"/>
      <protection locked="0"/>
    </xf>
    <xf numFmtId="0" fontId="4" fillId="0" borderId="11" xfId="0" applyFont="1" applyBorder="1" applyAlignment="1" applyProtection="1">
      <alignment horizontal="left" vertical="center" wrapText="1" readingOrder="1"/>
      <protection locked="0"/>
    </xf>
    <xf numFmtId="0" fontId="4" fillId="0" borderId="13" xfId="0" applyFont="1" applyBorder="1" applyAlignment="1" applyProtection="1">
      <alignment horizontal="left" vertical="center" wrapText="1" readingOrder="1"/>
      <protection locked="0"/>
    </xf>
    <xf numFmtId="0" fontId="5" fillId="0" borderId="0" xfId="0" applyFont="1" applyBorder="1" applyAlignment="1" applyProtection="1">
      <alignment horizontal="left" wrapText="1" readingOrder="1"/>
      <protection locked="0"/>
    </xf>
    <xf numFmtId="0" fontId="5" fillId="0" borderId="14" xfId="0" applyFont="1" applyBorder="1" applyAlignment="1" applyProtection="1">
      <alignment horizontal="left" vertical="center" wrapText="1" readingOrder="1"/>
      <protection locked="0"/>
    </xf>
    <xf numFmtId="0" fontId="5" fillId="0" borderId="16" xfId="0" applyFont="1" applyBorder="1" applyAlignment="1" applyProtection="1">
      <alignment horizontal="left" vertical="center" wrapText="1" readingOrder="1"/>
      <protection locked="0"/>
    </xf>
    <xf numFmtId="164" fontId="5" fillId="0" borderId="18" xfId="0" applyNumberFormat="1" applyFont="1" applyBorder="1" applyAlignment="1" applyProtection="1">
      <alignment horizontal="left" wrapText="1" readingOrder="1"/>
      <protection locked="0"/>
    </xf>
    <xf numFmtId="0" fontId="5" fillId="0" borderId="0" xfId="0" applyFont="1" applyBorder="1" applyAlignment="1" applyProtection="1">
      <alignment horizontal="left" vertical="center" wrapText="1" readingOrder="1"/>
      <protection locked="0"/>
    </xf>
    <xf numFmtId="0" fontId="4" fillId="3" borderId="19" xfId="0" applyFont="1" applyFill="1" applyBorder="1" applyAlignment="1" applyProtection="1">
      <alignment horizontal="center" vertical="center" wrapText="1" readingOrder="1"/>
      <protection locked="0"/>
    </xf>
    <xf numFmtId="0" fontId="4" fillId="3" borderId="20" xfId="0" applyFont="1" applyFill="1" applyBorder="1" applyAlignment="1" applyProtection="1">
      <alignment horizontal="center" vertical="center" wrapText="1" readingOrder="1"/>
      <protection locked="0"/>
    </xf>
    <xf numFmtId="0" fontId="4" fillId="3" borderId="21" xfId="0" applyFont="1" applyFill="1" applyBorder="1" applyAlignment="1" applyProtection="1">
      <alignment horizontal="center" vertical="center" wrapText="1" readingOrder="1"/>
      <protection locked="0"/>
    </xf>
    <xf numFmtId="0" fontId="4" fillId="3" borderId="22" xfId="0" applyFont="1" applyFill="1" applyBorder="1" applyAlignment="1" applyProtection="1">
      <alignment horizontal="center" vertical="center" wrapText="1" readingOrder="1"/>
      <protection locked="0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164" fontId="5" fillId="0" borderId="8" xfId="0" applyNumberFormat="1" applyFont="1" applyBorder="1" applyAlignment="1" applyProtection="1">
      <alignment horizontal="left" vertical="center" wrapText="1" readingOrder="1"/>
      <protection locked="0"/>
    </xf>
    <xf numFmtId="164" fontId="0" fillId="0" borderId="0" xfId="0" applyNumberFormat="1" applyProtection="1">
      <protection locked="0"/>
    </xf>
    <xf numFmtId="164" fontId="5" fillId="0" borderId="9" xfId="0" applyNumberFormat="1" applyFont="1" applyBorder="1" applyAlignment="1" applyProtection="1">
      <alignment horizontal="left" vertical="center" wrapText="1" readingOrder="1"/>
      <protection locked="0"/>
    </xf>
    <xf numFmtId="0" fontId="4" fillId="0" borderId="12" xfId="0" applyFont="1" applyBorder="1" applyAlignment="1" applyProtection="1">
      <alignment horizontal="left" vertical="center" wrapText="1" readingOrder="1"/>
      <protection locked="0"/>
    </xf>
    <xf numFmtId="164" fontId="5" fillId="0" borderId="17" xfId="0" applyNumberFormat="1" applyFont="1" applyBorder="1" applyAlignment="1" applyProtection="1">
      <alignment horizontal="left" vertical="center" wrapText="1" readingOrder="1"/>
      <protection locked="0"/>
    </xf>
    <xf numFmtId="164" fontId="5" fillId="0" borderId="18" xfId="0" applyNumberFormat="1" applyFont="1" applyBorder="1" applyAlignment="1" applyProtection="1">
      <alignment horizontal="left" vertical="center" wrapText="1" readingOrder="1"/>
      <protection locked="0"/>
    </xf>
    <xf numFmtId="0" fontId="4" fillId="3" borderId="24" xfId="0" applyFont="1" applyFill="1" applyBorder="1" applyAlignment="1" applyProtection="1">
      <alignment horizontal="center" vertical="center" wrapText="1" readingOrder="1"/>
      <protection locked="0"/>
    </xf>
    <xf numFmtId="17" fontId="4" fillId="3" borderId="15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3" borderId="15" xfId="0" applyFont="1" applyFill="1" applyBorder="1" applyAlignment="1" applyProtection="1">
      <alignment horizontal="center" vertical="center" wrapText="1" readingOrder="1"/>
      <protection locked="0"/>
    </xf>
    <xf numFmtId="0" fontId="4" fillId="3" borderId="25" xfId="0" applyFont="1" applyFill="1" applyBorder="1" applyAlignment="1" applyProtection="1">
      <alignment horizontal="center" vertical="center" wrapText="1" readingOrder="1"/>
      <protection locked="0"/>
    </xf>
    <xf numFmtId="0" fontId="5" fillId="0" borderId="28" xfId="0" applyFont="1" applyBorder="1" applyAlignment="1" applyProtection="1">
      <alignment horizontal="left" vertical="center" wrapText="1" readingOrder="1"/>
      <protection locked="0"/>
    </xf>
    <xf numFmtId="164" fontId="0" fillId="0" borderId="29" xfId="2" applyNumberFormat="1" applyFont="1" applyBorder="1" applyProtection="1">
      <protection locked="0"/>
    </xf>
    <xf numFmtId="0" fontId="5" fillId="0" borderId="30" xfId="0" applyFont="1" applyBorder="1" applyAlignment="1" applyProtection="1">
      <alignment horizontal="left" vertical="center" wrapText="1" readingOrder="1"/>
      <protection locked="0"/>
    </xf>
    <xf numFmtId="164" fontId="5" fillId="0" borderId="31" xfId="0" applyNumberFormat="1" applyFont="1" applyBorder="1" applyAlignment="1" applyProtection="1">
      <alignment horizontal="left" vertical="center" wrapText="1" readingOrder="1"/>
      <protection locked="0"/>
    </xf>
    <xf numFmtId="164" fontId="0" fillId="0" borderId="32" xfId="2" applyNumberFormat="1" applyFont="1" applyBorder="1" applyProtection="1">
      <protection locked="0"/>
    </xf>
    <xf numFmtId="43" fontId="5" fillId="0" borderId="0" xfId="0" applyNumberFormat="1" applyFont="1" applyBorder="1" applyAlignment="1" applyProtection="1">
      <alignment horizontal="left" wrapText="1" readingOrder="1"/>
      <protection locked="0"/>
    </xf>
    <xf numFmtId="0" fontId="5" fillId="0" borderId="33" xfId="0" applyFont="1" applyBorder="1" applyAlignment="1" applyProtection="1">
      <alignment horizontal="left" vertical="center" wrapText="1" readingOrder="1"/>
      <protection locked="0"/>
    </xf>
    <xf numFmtId="164" fontId="5" fillId="0" borderId="15" xfId="0" applyNumberFormat="1" applyFont="1" applyBorder="1" applyAlignment="1" applyProtection="1">
      <alignment horizontal="left" vertical="center" wrapText="1" readingOrder="1"/>
      <protection locked="0"/>
    </xf>
    <xf numFmtId="164" fontId="0" fillId="0" borderId="25" xfId="2" applyNumberFormat="1" applyFont="1" applyBorder="1" applyProtection="1">
      <protection locked="0"/>
    </xf>
    <xf numFmtId="0" fontId="4" fillId="3" borderId="34" xfId="0" applyFont="1" applyFill="1" applyBorder="1" applyAlignment="1" applyProtection="1">
      <alignment horizontal="center" vertical="center" wrapText="1" readingOrder="1"/>
      <protection locked="0"/>
    </xf>
    <xf numFmtId="0" fontId="4" fillId="3" borderId="35" xfId="0" applyFont="1" applyFill="1" applyBorder="1" applyAlignment="1" applyProtection="1">
      <alignment horizontal="center" vertical="center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64" fontId="4" fillId="0" borderId="13" xfId="0" applyNumberFormat="1" applyFont="1" applyBorder="1" applyAlignment="1" applyProtection="1">
      <alignment horizontal="left" vertical="center" wrapText="1" readingOrder="1"/>
      <protection locked="0"/>
    </xf>
    <xf numFmtId="0" fontId="3" fillId="0" borderId="0" xfId="0" applyFont="1" applyProtection="1">
      <protection locked="0"/>
    </xf>
    <xf numFmtId="0" fontId="4" fillId="3" borderId="36" xfId="0" applyFont="1" applyFill="1" applyBorder="1" applyAlignment="1" applyProtection="1">
      <alignment horizontal="left" vertical="center" wrapText="1" readingOrder="1"/>
      <protection locked="0"/>
    </xf>
    <xf numFmtId="0" fontId="6" fillId="3" borderId="37" xfId="0" applyFont="1" applyFill="1" applyBorder="1" applyAlignment="1" applyProtection="1">
      <alignment horizontal="center" vertical="center" wrapText="1" readingOrder="1"/>
      <protection locked="0"/>
    </xf>
    <xf numFmtId="0" fontId="7" fillId="0" borderId="10" xfId="0" applyFont="1" applyBorder="1" applyAlignment="1" applyProtection="1">
      <alignment horizontal="left" vertical="center" wrapText="1" readingOrder="1"/>
      <protection locked="0"/>
    </xf>
    <xf numFmtId="164" fontId="7" fillId="0" borderId="38" xfId="1" applyNumberFormat="1" applyFont="1" applyBorder="1" applyAlignment="1" applyProtection="1">
      <alignment horizontal="center" vertical="center" wrapText="1" readingOrder="1"/>
      <protection locked="0"/>
    </xf>
    <xf numFmtId="0" fontId="5" fillId="0" borderId="39" xfId="0" applyFont="1" applyBorder="1" applyAlignment="1" applyProtection="1">
      <alignment horizontal="left" vertical="center" wrapText="1" readingOrder="1"/>
      <protection locked="0"/>
    </xf>
    <xf numFmtId="164" fontId="5" fillId="0" borderId="40" xfId="1" applyNumberFormat="1" applyFont="1" applyBorder="1" applyAlignment="1" applyProtection="1">
      <alignment horizontal="center" vertical="center" wrapText="1" readingOrder="1"/>
      <protection locked="0"/>
    </xf>
    <xf numFmtId="167" fontId="0" fillId="0" borderId="0" xfId="0" applyNumberFormat="1" applyProtection="1">
      <protection locked="0"/>
    </xf>
    <xf numFmtId="0" fontId="13" fillId="0" borderId="0" xfId="0" applyFont="1" applyProtection="1">
      <protection hidden="1"/>
    </xf>
    <xf numFmtId="0" fontId="13" fillId="0" borderId="0" xfId="0" applyFont="1" applyBorder="1" applyProtection="1">
      <protection hidden="1"/>
    </xf>
    <xf numFmtId="0" fontId="10" fillId="0" borderId="0" xfId="0" applyFont="1" applyProtection="1"/>
    <xf numFmtId="0" fontId="10" fillId="6" borderId="50" xfId="0" applyFont="1" applyFill="1" applyBorder="1" applyProtection="1"/>
    <xf numFmtId="0" fontId="10" fillId="6" borderId="51" xfId="0" applyFont="1" applyFill="1" applyBorder="1" applyProtection="1"/>
    <xf numFmtId="0" fontId="10" fillId="6" borderId="52" xfId="0" applyFont="1" applyFill="1" applyBorder="1" applyProtection="1"/>
    <xf numFmtId="0" fontId="9" fillId="6" borderId="45" xfId="0" applyFont="1" applyFill="1" applyBorder="1" applyProtection="1"/>
    <xf numFmtId="0" fontId="10" fillId="6" borderId="46" xfId="0" applyFont="1" applyFill="1" applyBorder="1" applyProtection="1"/>
    <xf numFmtId="0" fontId="10" fillId="6" borderId="0" xfId="0" applyFont="1" applyFill="1" applyBorder="1" applyProtection="1"/>
    <xf numFmtId="0" fontId="9" fillId="6" borderId="0" xfId="0" applyFont="1" applyFill="1" applyBorder="1" applyProtection="1"/>
    <xf numFmtId="0" fontId="10" fillId="6" borderId="53" xfId="0" applyFont="1" applyFill="1" applyBorder="1" applyProtection="1"/>
    <xf numFmtId="0" fontId="10" fillId="6" borderId="54" xfId="0" applyFont="1" applyFill="1" applyBorder="1" applyProtection="1"/>
    <xf numFmtId="0" fontId="10" fillId="6" borderId="55" xfId="0" applyFont="1" applyFill="1" applyBorder="1" applyProtection="1"/>
    <xf numFmtId="0" fontId="10" fillId="0" borderId="0" xfId="0" applyFont="1" applyProtection="1">
      <protection hidden="1"/>
    </xf>
    <xf numFmtId="0" fontId="9" fillId="0" borderId="45" xfId="0" applyFont="1" applyBorder="1" applyProtection="1"/>
    <xf numFmtId="0" fontId="10" fillId="6" borderId="45" xfId="0" applyFont="1" applyFill="1" applyBorder="1" applyProtection="1"/>
    <xf numFmtId="0" fontId="11" fillId="6" borderId="46" xfId="0" applyFont="1" applyFill="1" applyBorder="1" applyProtection="1"/>
    <xf numFmtId="0" fontId="10" fillId="0" borderId="0" xfId="0" applyFont="1" applyBorder="1" applyProtection="1">
      <protection hidden="1"/>
    </xf>
    <xf numFmtId="0" fontId="10" fillId="0" borderId="0" xfId="0" applyFont="1" applyBorder="1" applyProtection="1"/>
    <xf numFmtId="0" fontId="10" fillId="6" borderId="47" xfId="0" applyFont="1" applyFill="1" applyBorder="1" applyProtection="1"/>
    <xf numFmtId="0" fontId="10" fillId="6" borderId="48" xfId="0" applyFont="1" applyFill="1" applyBorder="1" applyProtection="1"/>
    <xf numFmtId="0" fontId="10" fillId="6" borderId="49" xfId="0" applyFont="1" applyFill="1" applyBorder="1" applyProtection="1"/>
    <xf numFmtId="0" fontId="9" fillId="5" borderId="56" xfId="0" applyFont="1" applyFill="1" applyBorder="1" applyAlignment="1" applyProtection="1">
      <alignment vertical="center"/>
    </xf>
    <xf numFmtId="0" fontId="9" fillId="5" borderId="58" xfId="0" applyFont="1" applyFill="1" applyBorder="1" applyAlignment="1" applyProtection="1">
      <alignment vertical="center"/>
    </xf>
    <xf numFmtId="168" fontId="14" fillId="2" borderId="8" xfId="1" applyNumberFormat="1" applyFont="1" applyFill="1" applyBorder="1" applyProtection="1">
      <protection locked="0"/>
    </xf>
    <xf numFmtId="0" fontId="13" fillId="0" borderId="0" xfId="0" applyFont="1" applyBorder="1" applyProtection="1">
      <protection locked="0" hidden="1"/>
    </xf>
    <xf numFmtId="0" fontId="13" fillId="0" borderId="0" xfId="0" applyFont="1" applyBorder="1" applyProtection="1">
      <protection locked="0"/>
    </xf>
    <xf numFmtId="0" fontId="13" fillId="0" borderId="0" xfId="0" applyFont="1" applyProtection="1">
      <protection locked="0"/>
    </xf>
    <xf numFmtId="43" fontId="9" fillId="5" borderId="57" xfId="1" applyFont="1" applyFill="1" applyBorder="1" applyAlignment="1" applyProtection="1">
      <alignment horizontal="right" vertical="center"/>
      <protection hidden="1"/>
    </xf>
    <xf numFmtId="168" fontId="9" fillId="6" borderId="0" xfId="1" applyNumberFormat="1" applyFont="1" applyFill="1" applyBorder="1" applyAlignment="1" applyProtection="1">
      <alignment horizontal="right"/>
      <protection hidden="1"/>
    </xf>
    <xf numFmtId="0" fontId="9" fillId="6" borderId="56" xfId="0" applyFont="1" applyFill="1" applyBorder="1" applyAlignment="1" applyProtection="1">
      <alignment vertical="center"/>
    </xf>
    <xf numFmtId="43" fontId="9" fillId="6" borderId="57" xfId="1" applyFont="1" applyFill="1" applyBorder="1" applyAlignment="1" applyProtection="1">
      <alignment horizontal="right" vertical="center"/>
      <protection hidden="1"/>
    </xf>
    <xf numFmtId="0" fontId="9" fillId="6" borderId="58" xfId="0" applyFont="1" applyFill="1" applyBorder="1" applyAlignment="1" applyProtection="1">
      <alignment vertical="center"/>
    </xf>
    <xf numFmtId="0" fontId="9" fillId="6" borderId="45" xfId="0" applyFont="1" applyFill="1" applyBorder="1" applyAlignment="1" applyProtection="1">
      <alignment vertical="center"/>
    </xf>
    <xf numFmtId="0" fontId="9" fillId="6" borderId="45" xfId="0" applyFont="1" applyFill="1" applyBorder="1" applyAlignment="1" applyProtection="1"/>
    <xf numFmtId="0" fontId="10" fillId="6" borderId="45" xfId="0" applyFont="1" applyFill="1" applyBorder="1" applyAlignment="1" applyProtection="1"/>
    <xf numFmtId="0" fontId="9" fillId="0" borderId="45" xfId="0" applyFont="1" applyBorder="1" applyAlignment="1" applyProtection="1"/>
    <xf numFmtId="0" fontId="9" fillId="6" borderId="46" xfId="0" applyFont="1" applyFill="1" applyBorder="1" applyAlignment="1" applyProtection="1">
      <alignment vertical="center"/>
    </xf>
    <xf numFmtId="0" fontId="10" fillId="6" borderId="46" xfId="0" applyFont="1" applyFill="1" applyBorder="1" applyAlignment="1" applyProtection="1">
      <alignment vertical="center"/>
    </xf>
    <xf numFmtId="0" fontId="9" fillId="0" borderId="46" xfId="0" applyFont="1" applyBorder="1" applyAlignment="1" applyProtection="1">
      <alignment vertical="center"/>
    </xf>
    <xf numFmtId="43" fontId="9" fillId="6" borderId="0" xfId="1" applyFont="1" applyFill="1" applyBorder="1" applyAlignment="1" applyProtection="1">
      <alignment horizontal="right" vertical="center"/>
      <protection hidden="1"/>
    </xf>
    <xf numFmtId="0" fontId="10" fillId="6" borderId="53" xfId="0" applyFont="1" applyFill="1" applyBorder="1" applyAlignment="1" applyProtection="1">
      <alignment vertical="center"/>
    </xf>
    <xf numFmtId="0" fontId="10" fillId="6" borderId="54" xfId="0" applyFont="1" applyFill="1" applyBorder="1" applyAlignment="1" applyProtection="1">
      <alignment vertical="center"/>
      <protection hidden="1"/>
    </xf>
    <xf numFmtId="0" fontId="10" fillId="6" borderId="55" xfId="0" applyFont="1" applyFill="1" applyBorder="1" applyAlignment="1" applyProtection="1">
      <alignment vertical="center"/>
    </xf>
    <xf numFmtId="0" fontId="17" fillId="5" borderId="42" xfId="0" applyFont="1" applyFill="1" applyBorder="1" applyAlignment="1" applyProtection="1">
      <alignment horizontal="center" vertical="center" wrapText="1"/>
    </xf>
    <xf numFmtId="0" fontId="12" fillId="5" borderId="43" xfId="0" applyFont="1" applyFill="1" applyBorder="1" applyAlignment="1" applyProtection="1">
      <alignment horizontal="center" vertical="center" wrapText="1"/>
    </xf>
    <xf numFmtId="0" fontId="12" fillId="5" borderId="44" xfId="0" applyFont="1" applyFill="1" applyBorder="1" applyAlignment="1" applyProtection="1">
      <alignment horizontal="center" vertical="center" wrapText="1"/>
    </xf>
    <xf numFmtId="0" fontId="16" fillId="6" borderId="50" xfId="0" applyFont="1" applyFill="1" applyBorder="1" applyAlignment="1" applyProtection="1">
      <alignment horizontal="center" vertical="center"/>
    </xf>
    <xf numFmtId="0" fontId="16" fillId="6" borderId="51" xfId="0" applyFont="1" applyFill="1" applyBorder="1" applyAlignment="1" applyProtection="1">
      <alignment horizontal="center" vertical="center"/>
    </xf>
    <xf numFmtId="0" fontId="16" fillId="6" borderId="52" xfId="0" applyFont="1" applyFill="1" applyBorder="1" applyAlignment="1" applyProtection="1">
      <alignment horizontal="center" vertical="center"/>
    </xf>
    <xf numFmtId="0" fontId="16" fillId="6" borderId="53" xfId="0" applyFont="1" applyFill="1" applyBorder="1" applyAlignment="1" applyProtection="1">
      <alignment horizontal="center" vertical="center"/>
    </xf>
    <xf numFmtId="0" fontId="16" fillId="6" borderId="54" xfId="0" applyFont="1" applyFill="1" applyBorder="1" applyAlignment="1" applyProtection="1">
      <alignment horizontal="center" vertical="center"/>
    </xf>
    <xf numFmtId="0" fontId="16" fillId="6" borderId="55" xfId="0" applyFont="1" applyFill="1" applyBorder="1" applyAlignment="1" applyProtection="1">
      <alignment horizontal="center" vertical="center"/>
    </xf>
    <xf numFmtId="0" fontId="4" fillId="0" borderId="26" xfId="0" applyFont="1" applyBorder="1" applyAlignment="1" applyProtection="1">
      <alignment horizontal="left" vertical="center" wrapText="1" readingOrder="1"/>
      <protection locked="0"/>
    </xf>
    <xf numFmtId="0" fontId="4" fillId="0" borderId="12" xfId="0" applyFont="1" applyBorder="1" applyAlignment="1" applyProtection="1">
      <alignment horizontal="left" vertical="center" wrapText="1" readingOrder="1"/>
      <protection locked="0"/>
    </xf>
    <xf numFmtId="0" fontId="4" fillId="0" borderId="27" xfId="0" applyFont="1" applyBorder="1" applyAlignment="1" applyProtection="1">
      <alignment horizontal="left" vertical="center" wrapText="1" readingOrder="1"/>
      <protection locked="0"/>
    </xf>
    <xf numFmtId="0" fontId="4" fillId="0" borderId="28" xfId="0" applyFont="1" applyBorder="1" applyAlignment="1" applyProtection="1">
      <alignment horizontal="left" vertical="center" wrapText="1" readingOrder="1"/>
      <protection locked="0"/>
    </xf>
    <xf numFmtId="0" fontId="4" fillId="0" borderId="8" xfId="0" applyFont="1" applyBorder="1" applyAlignment="1" applyProtection="1">
      <alignment horizontal="left" vertical="center" wrapText="1" readingOrder="1"/>
      <protection locked="0"/>
    </xf>
    <xf numFmtId="0" fontId="4" fillId="0" borderId="29" xfId="0" applyFont="1" applyBorder="1" applyAlignment="1" applyProtection="1">
      <alignment horizontal="left" vertical="center" wrapText="1" readingOrder="1"/>
      <protection locked="0"/>
    </xf>
    <xf numFmtId="0" fontId="4" fillId="0" borderId="11" xfId="0" applyFont="1" applyBorder="1" applyAlignment="1" applyProtection="1">
      <alignment horizontal="left" vertical="center" wrapText="1" readingOrder="1"/>
      <protection locked="0"/>
    </xf>
    <xf numFmtId="0" fontId="4" fillId="0" borderId="13" xfId="0" applyFont="1" applyBorder="1" applyAlignment="1" applyProtection="1">
      <alignment horizontal="left" vertical="center" wrapText="1" readingOrder="1"/>
      <protection locked="0"/>
    </xf>
    <xf numFmtId="0" fontId="4" fillId="0" borderId="4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6" xfId="0" applyFont="1" applyBorder="1" applyAlignment="1" applyProtection="1">
      <alignment horizontal="left" vertical="center" wrapText="1" readingOrder="1"/>
      <protection locked="0"/>
    </xf>
  </cellXfs>
  <cellStyles count="3">
    <cellStyle name="Comma" xfId="1" builtinId="3"/>
    <cellStyle name="Normal" xfId="0" builtinId="0"/>
    <cellStyle name="Percent" xfId="2" builtinId="5"/>
  </cellStyles>
  <dxfs count="3"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</dxf>
  </dxfs>
  <tableStyles count="0" defaultTableStyle="TableStyleMedium2" defaultPivotStyle="PivotStyleMedium9"/>
  <colors>
    <mruColors>
      <color rgb="FF339966"/>
      <color rgb="FFBFC2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List" dx="16" fmlaLink="$E$4" fmlaRange="TXT!$A$31:$A$42" sel="1" val="0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Radio" checked="Checked" firstButton="1" fmlaLink="$E$2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checked="Checked" firstButton="1" fmlaLink="$E$1" lockText="1" noThreeD="1"/>
</file>

<file path=xl/ctrlProps/ctrlProp7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22</xdr:row>
          <xdr:rowOff>104775</xdr:rowOff>
        </xdr:from>
        <xdr:to>
          <xdr:col>1</xdr:col>
          <xdr:colOff>1590675</xdr:colOff>
          <xdr:row>32</xdr:row>
          <xdr:rowOff>47625</xdr:rowOff>
        </xdr:to>
        <xdr:sp macro="" textlink="">
          <xdr:nvSpPr>
            <xdr:cNvPr id="2054" name="List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8</xdr:row>
          <xdr:rowOff>0</xdr:rowOff>
        </xdr:from>
        <xdr:to>
          <xdr:col>2</xdr:col>
          <xdr:colOff>1752600</xdr:colOff>
          <xdr:row>21</xdr:row>
          <xdr:rowOff>47625</xdr:rowOff>
        </xdr:to>
        <xdr:sp macro="" textlink="">
          <xdr:nvSpPr>
            <xdr:cNvPr id="2066" name="Group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прекъсваемост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276225</xdr:colOff>
          <xdr:row>12</xdr:row>
          <xdr:rowOff>133350</xdr:rowOff>
        </xdr:from>
        <xdr:to>
          <xdr:col>2</xdr:col>
          <xdr:colOff>1733550</xdr:colOff>
          <xdr:row>15</xdr:row>
          <xdr:rowOff>28575</xdr:rowOff>
        </xdr:to>
        <xdr:sp macro="" textlink="">
          <xdr:nvSpPr>
            <xdr:cNvPr id="2068" name="Option Button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твърд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1</xdr:row>
          <xdr:rowOff>133350</xdr:rowOff>
        </xdr:from>
        <xdr:to>
          <xdr:col>2</xdr:col>
          <xdr:colOff>1724025</xdr:colOff>
          <xdr:row>7</xdr:row>
          <xdr:rowOff>0</xdr:rowOff>
        </xdr:to>
        <xdr:sp macro="" textlink="">
          <xdr:nvSpPr>
            <xdr:cNvPr id="2069" name="Group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прекъсваемост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15</xdr:row>
          <xdr:rowOff>76200</xdr:rowOff>
        </xdr:from>
        <xdr:to>
          <xdr:col>2</xdr:col>
          <xdr:colOff>1743075</xdr:colOff>
          <xdr:row>16</xdr:row>
          <xdr:rowOff>133350</xdr:rowOff>
        </xdr:to>
        <xdr:sp macro="" textlink="">
          <xdr:nvSpPr>
            <xdr:cNvPr id="2075" name="Option Button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прекъсваем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276225</xdr:colOff>
          <xdr:row>2</xdr:row>
          <xdr:rowOff>66675</xdr:rowOff>
        </xdr:from>
        <xdr:to>
          <xdr:col>2</xdr:col>
          <xdr:colOff>1457325</xdr:colOff>
          <xdr:row>3</xdr:row>
          <xdr:rowOff>123825</xdr:rowOff>
        </xdr:to>
        <xdr:sp macro="" textlink="">
          <xdr:nvSpPr>
            <xdr:cNvPr id="2079" name="Option Button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твърд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276225</xdr:colOff>
          <xdr:row>5</xdr:row>
          <xdr:rowOff>9525</xdr:rowOff>
        </xdr:from>
        <xdr:to>
          <xdr:col>2</xdr:col>
          <xdr:colOff>1581150</xdr:colOff>
          <xdr:row>6</xdr:row>
          <xdr:rowOff>66675</xdr:rowOff>
        </xdr:to>
        <xdr:sp macro="" textlink="">
          <xdr:nvSpPr>
            <xdr:cNvPr id="2080" name="Option Button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прекъсваем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CMB62"/>
  <sheetViews>
    <sheetView showRowColHeaders="0" tabSelected="1" zoomScaleNormal="100" workbookViewId="0">
      <selection activeCell="C25" sqref="C25"/>
    </sheetView>
  </sheetViews>
  <sheetFormatPr defaultColWidth="0" defaultRowHeight="12.75" zeroHeight="1" x14ac:dyDescent="0.2"/>
  <cols>
    <col min="1" max="1" width="35.140625" style="69" customWidth="1"/>
    <col min="2" max="2" width="29.140625" style="69" customWidth="1"/>
    <col min="3" max="3" width="28" style="69" customWidth="1"/>
    <col min="4" max="4" width="17.42578125" style="80" hidden="1" customWidth="1"/>
    <col min="5" max="5" width="25.28515625" style="80" hidden="1" customWidth="1"/>
    <col min="6" max="6" width="13.140625" style="80" hidden="1" customWidth="1"/>
    <col min="7" max="2367" width="9.140625" style="69" hidden="1" customWidth="1"/>
    <col min="2368" max="2368" width="8.7109375" style="69" hidden="1" customWidth="1"/>
    <col min="2369" max="16384" width="9.140625" style="69" hidden="1"/>
  </cols>
  <sheetData>
    <row r="1" spans="1:6" ht="42.75" customHeight="1" thickTop="1" x14ac:dyDescent="0.2">
      <c r="A1" s="111" t="s">
        <v>149</v>
      </c>
      <c r="B1" s="112"/>
      <c r="C1" s="113"/>
      <c r="D1" s="67" t="s">
        <v>125</v>
      </c>
      <c r="E1" s="92">
        <v>1</v>
      </c>
      <c r="F1" s="67"/>
    </row>
    <row r="2" spans="1:6" x14ac:dyDescent="0.2">
      <c r="A2" s="70"/>
      <c r="B2" s="71"/>
      <c r="C2" s="72"/>
      <c r="D2" s="67" t="s">
        <v>126</v>
      </c>
      <c r="E2" s="92">
        <v>1</v>
      </c>
      <c r="F2" s="67"/>
    </row>
    <row r="3" spans="1:6" x14ac:dyDescent="0.2">
      <c r="A3" s="73" t="s">
        <v>65</v>
      </c>
      <c r="B3" s="91" t="s">
        <v>4</v>
      </c>
      <c r="C3" s="74"/>
      <c r="D3" s="67"/>
      <c r="E3" s="68"/>
      <c r="F3" s="67"/>
    </row>
    <row r="4" spans="1:6" x14ac:dyDescent="0.2">
      <c r="A4" s="73"/>
      <c r="B4" s="75"/>
      <c r="C4" s="74"/>
      <c r="D4" s="67" t="s">
        <v>75</v>
      </c>
      <c r="E4" s="93">
        <v>1</v>
      </c>
      <c r="F4" s="94">
        <f>ROUND(E4/3+0.4,0)</f>
        <v>1</v>
      </c>
    </row>
    <row r="5" spans="1:6" hidden="1" x14ac:dyDescent="0.2">
      <c r="A5" s="73"/>
      <c r="B5" s="76"/>
      <c r="C5" s="74"/>
      <c r="D5" s="67" t="s">
        <v>129</v>
      </c>
      <c r="E5" s="94" t="str">
        <f>CONCATENATE(VLOOKUP(Калкулатор!B22,TXT!A23:C27,3,FALSE),"_EN_",VLOOKUP(B3,TXT!A5:B10,2,FALSE),"_",VLOOKUP(E1,TXT!A45:C46,3,FALSE))</f>
        <v>Y_EN_NV_F</v>
      </c>
      <c r="F5" s="67"/>
    </row>
    <row r="6" spans="1:6" x14ac:dyDescent="0.2">
      <c r="A6" s="73"/>
      <c r="B6" s="75"/>
      <c r="C6" s="74"/>
      <c r="D6" s="67" t="s">
        <v>135</v>
      </c>
      <c r="E6" s="94" t="str">
        <f>CONCATENATE(VLOOKUP(Калкулатор!B22,TXT!A23:C27,3,FALSE),"_EX_",VLOOKUP(B13,TXT!A13:B20,2,FALSE),"_",VLOOKUP(E2,TXT!A45:C46,3,FALSE))</f>
        <v>Y_EX_EZB_F</v>
      </c>
      <c r="F6" s="67"/>
    </row>
    <row r="7" spans="1:6" x14ac:dyDescent="0.2">
      <c r="A7" s="73"/>
      <c r="B7" s="75"/>
      <c r="C7" s="74"/>
      <c r="D7" s="67" t="s">
        <v>130</v>
      </c>
      <c r="E7" s="94">
        <f>VLOOKUP(Калкулатор!B13,TXT!A13:C20,3,FALSE)</f>
        <v>1</v>
      </c>
      <c r="F7" s="67"/>
    </row>
    <row r="8" spans="1:6" x14ac:dyDescent="0.2">
      <c r="A8" s="73"/>
      <c r="B8" s="75"/>
      <c r="C8" s="74"/>
      <c r="D8" s="67" t="s">
        <v>133</v>
      </c>
      <c r="E8" s="94">
        <f>IF(B22="годишен",VLOOKUP(Калкулатор!E5,PRICES!E3:G34,3,FALSE),IF(B22="тримесечен",VLOOKUP(E5,PRICES!E38:J69,Калкулатор!F4+2,FALSE),IF(B22="месечен",VLOOKUP(E5,PRICES!E74:R105,Калкулатор!E4+2,FALSE),VLOOKUP(Калкулатор!E5,PRICES!E109:R141,Калкулатор!E4+2,FALSE))))</f>
        <v>157.97059999999999</v>
      </c>
      <c r="F8" s="67"/>
    </row>
    <row r="9" spans="1:6" hidden="1" x14ac:dyDescent="0.2">
      <c r="A9" s="73"/>
      <c r="B9" s="75"/>
      <c r="C9" s="74"/>
      <c r="D9" s="67" t="s">
        <v>134</v>
      </c>
      <c r="E9" s="94">
        <f>IF(B22="годишен",VLOOKUP(Калкулатор!E6,PRICES!E3:G34,3,FALSE),IF(B22="тримесечен",VLOOKUP(E6,PRICES!E38:J69,Калкулатор!F4+2,FALSE),IF(B22="месечен",VLOOKUP(E6,PRICES!E74:R105,Калкулатор!E4+2,FALSE),VLOOKUP(Калкулатор!E6,PRICES!E109:R141,Калкулатор!E4+2,FALSE))))</f>
        <v>389.31169999999997</v>
      </c>
      <c r="F9" s="67"/>
    </row>
    <row r="10" spans="1:6" hidden="1" x14ac:dyDescent="0.2">
      <c r="A10" s="73"/>
      <c r="B10" s="75"/>
      <c r="C10" s="74"/>
      <c r="D10" s="67" t="s">
        <v>136</v>
      </c>
      <c r="E10" s="94">
        <f>VLOOKUP(CONCATENATE("U","_EN_",VLOOKUP(B3,TXT!A5:B10,2,FALSE),"_","U"),PRICES!E146:G160,3,FALSE)</f>
        <v>2.1640000000000001</v>
      </c>
      <c r="F10" s="67"/>
    </row>
    <row r="11" spans="1:6" hidden="1" x14ac:dyDescent="0.2">
      <c r="A11" s="73"/>
      <c r="B11" s="75"/>
      <c r="C11" s="74"/>
      <c r="D11" s="67" t="s">
        <v>137</v>
      </c>
      <c r="E11" s="94">
        <f>VLOOKUP(CONCATENATE("U","_EX_",VLOOKUP(B13,TXT!A13:B20,2,FALSE),"_","U"),PRICES!E146:G160,3,FALSE)</f>
        <v>5.3330000000000002</v>
      </c>
      <c r="F11" s="67"/>
    </row>
    <row r="12" spans="1:6" hidden="1" x14ac:dyDescent="0.2">
      <c r="A12" s="70"/>
      <c r="B12" s="71"/>
      <c r="C12" s="72"/>
      <c r="D12" s="67"/>
      <c r="E12" s="94"/>
      <c r="F12" s="67"/>
    </row>
    <row r="13" spans="1:6" x14ac:dyDescent="0.2">
      <c r="A13" s="73" t="s">
        <v>66</v>
      </c>
      <c r="B13" s="91" t="s">
        <v>10</v>
      </c>
      <c r="C13" s="74"/>
      <c r="D13" s="67" t="s">
        <v>138</v>
      </c>
      <c r="E13" s="94">
        <f>IF(B22="годишен",365*B38,IF(B22="тримесечен",VLOOKUP(Калкулатор!A25,TXT!$C$31:$F$42,3,FALSE)*Калкулатор!B38,IF(B22="месечен",VLOOKUP(Калкулатор!A25,TXT!$D$31:$F$42,3,FALSE)*B38,IF(B22="дневен",B38,B36*B38))))</f>
        <v>0</v>
      </c>
      <c r="F13" s="67"/>
    </row>
    <row r="14" spans="1:6" x14ac:dyDescent="0.2">
      <c r="A14" s="82"/>
      <c r="B14" s="75"/>
      <c r="C14" s="74"/>
    </row>
    <row r="15" spans="1:6" hidden="1" x14ac:dyDescent="0.2">
      <c r="A15" s="82"/>
      <c r="B15" s="75"/>
      <c r="C15" s="74"/>
    </row>
    <row r="16" spans="1:6" x14ac:dyDescent="0.2">
      <c r="A16" s="81"/>
      <c r="B16" s="75"/>
      <c r="C16" s="74"/>
    </row>
    <row r="17" spans="1:3" x14ac:dyDescent="0.2">
      <c r="A17" s="82"/>
      <c r="B17" s="75"/>
      <c r="C17" s="74"/>
    </row>
    <row r="18" spans="1:3" hidden="1" x14ac:dyDescent="0.2">
      <c r="A18" s="82"/>
      <c r="B18" s="76"/>
      <c r="C18" s="74"/>
    </row>
    <row r="19" spans="1:3" hidden="1" x14ac:dyDescent="0.2">
      <c r="A19" s="82"/>
      <c r="B19" s="75"/>
      <c r="C19" s="74"/>
    </row>
    <row r="20" spans="1:3" hidden="1" x14ac:dyDescent="0.2">
      <c r="A20" s="82"/>
      <c r="B20" s="75"/>
      <c r="C20" s="74"/>
    </row>
    <row r="21" spans="1:3" hidden="1" x14ac:dyDescent="0.2">
      <c r="A21" s="82"/>
      <c r="B21" s="75"/>
      <c r="C21" s="74"/>
    </row>
    <row r="22" spans="1:3" x14ac:dyDescent="0.2">
      <c r="A22" s="81" t="s">
        <v>69</v>
      </c>
      <c r="B22" s="91" t="s">
        <v>70</v>
      </c>
      <c r="C22" s="83" t="str">
        <f>IF(ISNA(E9),"   ПРОДУКТЪТ НЕ СЕ ПРЕДЛАГА !!!","")</f>
        <v/>
      </c>
    </row>
    <row r="23" spans="1:3" x14ac:dyDescent="0.2">
      <c r="A23" s="82"/>
      <c r="B23" s="75"/>
      <c r="C23" s="74"/>
    </row>
    <row r="24" spans="1:3" x14ac:dyDescent="0.2">
      <c r="A24" s="73" t="s">
        <v>145</v>
      </c>
      <c r="B24" s="75"/>
      <c r="C24" s="74"/>
    </row>
    <row r="25" spans="1:3" x14ac:dyDescent="0.2">
      <c r="A25" s="73" t="str">
        <f ca="1">IF(B22="годишен","01.10.2017 г. - 30.09.2018 г.",IF(B22="тримесечен",VLOOKUP(OFFSET(TXT!A30,Калкулатор!E4,0),TXT!A31:C42,3,FALSE),IF(B22="месечен",VLOOKUP(OFFSET(TXT!A30,Калкулатор!E4,0),TXT!A31:D42,4,FALSE),VLOOKUP(OFFSET(TXT!A30,Калкулатор!E4,0),TXT!A31:D42,4,FALSE))))</f>
        <v>01.10.2017 г. - 30.09.2018 г.</v>
      </c>
      <c r="B25" s="75"/>
      <c r="C25" s="74"/>
    </row>
    <row r="26" spans="1:3" x14ac:dyDescent="0.2">
      <c r="B26" s="75"/>
      <c r="C26" s="74"/>
    </row>
    <row r="27" spans="1:3" x14ac:dyDescent="0.2">
      <c r="A27" s="82"/>
      <c r="B27" s="75"/>
      <c r="C27" s="74"/>
    </row>
    <row r="28" spans="1:3" x14ac:dyDescent="0.2">
      <c r="A28" s="82"/>
      <c r="B28" s="75"/>
      <c r="C28" s="74"/>
    </row>
    <row r="29" spans="1:3" x14ac:dyDescent="0.2">
      <c r="A29" s="82"/>
      <c r="B29" s="75"/>
      <c r="C29" s="74"/>
    </row>
    <row r="30" spans="1:3" x14ac:dyDescent="0.2">
      <c r="A30" s="82"/>
      <c r="B30" s="75"/>
      <c r="C30" s="74"/>
    </row>
    <row r="31" spans="1:3" x14ac:dyDescent="0.2">
      <c r="A31" s="82"/>
      <c r="B31" s="75"/>
      <c r="C31" s="74"/>
    </row>
    <row r="32" spans="1:3" x14ac:dyDescent="0.2">
      <c r="A32" s="82"/>
      <c r="B32" s="75"/>
      <c r="C32" s="74"/>
    </row>
    <row r="33" spans="1:6" x14ac:dyDescent="0.2">
      <c r="A33" s="82"/>
      <c r="B33" s="75"/>
      <c r="C33" s="74"/>
    </row>
    <row r="34" spans="1:6" hidden="1" x14ac:dyDescent="0.2">
      <c r="A34" s="77"/>
      <c r="B34" s="78"/>
      <c r="C34" s="79"/>
    </row>
    <row r="35" spans="1:6" hidden="1" x14ac:dyDescent="0.2">
      <c r="A35" s="82"/>
      <c r="B35" s="75"/>
      <c r="C35" s="74"/>
    </row>
    <row r="36" spans="1:6" x14ac:dyDescent="0.2">
      <c r="A36" s="101" t="s">
        <v>115</v>
      </c>
      <c r="B36" s="91"/>
      <c r="C36" s="104" t="s">
        <v>116</v>
      </c>
    </row>
    <row r="37" spans="1:6" ht="8.1" customHeight="1" x14ac:dyDescent="0.2">
      <c r="A37" s="102"/>
      <c r="B37" s="75"/>
      <c r="C37" s="105"/>
    </row>
    <row r="38" spans="1:6" x14ac:dyDescent="0.2">
      <c r="A38" s="103" t="s">
        <v>144</v>
      </c>
      <c r="B38" s="91"/>
      <c r="C38" s="106" t="str">
        <f>VLOOKUP(B22,TXT!A23:B27,2,FALSE)</f>
        <v>kWh/ден/година</v>
      </c>
    </row>
    <row r="39" spans="1:6" ht="8.1" customHeight="1" x14ac:dyDescent="0.2">
      <c r="A39" s="102"/>
      <c r="B39" s="75"/>
      <c r="C39" s="104"/>
    </row>
    <row r="40" spans="1:6" x14ac:dyDescent="0.2">
      <c r="A40" s="101" t="s">
        <v>131</v>
      </c>
      <c r="B40" s="91"/>
      <c r="C40" s="106" t="s">
        <v>122</v>
      </c>
    </row>
    <row r="41" spans="1:6" ht="8.1" customHeight="1" x14ac:dyDescent="0.2">
      <c r="A41" s="102"/>
      <c r="B41" s="75"/>
      <c r="C41" s="104"/>
    </row>
    <row r="42" spans="1:6" x14ac:dyDescent="0.2">
      <c r="A42" s="101" t="s">
        <v>148</v>
      </c>
      <c r="B42" s="96">
        <f>IF(B40="",IF(B22="годишен",365*B38,IF(B22="тримесечен",VLOOKUP(Калкулатор!A25,TXT!$C$31:$F$42,3,FALSE)*Калкулатор!B38,IF(B22="месечен",VLOOKUP(Калкулатор!A25,TXT!$D$31:$F$42,3,FALSE)*B38,IF(B22="дневен",B38,B36*B38)))),B40)</f>
        <v>0</v>
      </c>
      <c r="C42" s="104" t="s">
        <v>114</v>
      </c>
    </row>
    <row r="43" spans="1:6" x14ac:dyDescent="0.2">
      <c r="A43" s="77"/>
      <c r="B43" s="78"/>
      <c r="C43" s="79"/>
    </row>
    <row r="44" spans="1:6" s="85" customFormat="1" ht="8.1" customHeight="1" x14ac:dyDescent="0.2">
      <c r="A44" s="82"/>
      <c r="B44" s="75"/>
      <c r="C44" s="74"/>
      <c r="D44" s="84"/>
      <c r="E44" s="84"/>
      <c r="F44" s="84"/>
    </row>
    <row r="45" spans="1:6" x14ac:dyDescent="0.2">
      <c r="A45" s="73" t="s">
        <v>113</v>
      </c>
      <c r="B45" s="85"/>
      <c r="C45" s="74"/>
    </row>
    <row r="46" spans="1:6" ht="10.5" customHeight="1" x14ac:dyDescent="0.2">
      <c r="A46" s="82"/>
      <c r="B46" s="75"/>
      <c r="C46" s="74"/>
    </row>
    <row r="47" spans="1:6" x14ac:dyDescent="0.2">
      <c r="A47" s="100" t="s">
        <v>140</v>
      </c>
      <c r="B47" s="107">
        <f>IF(B22="в рамките на деня",ROUND(B38*E8*B36/1000,2),ROUND(B38*E8/1000,2))</f>
        <v>0</v>
      </c>
      <c r="C47" s="104" t="s">
        <v>139</v>
      </c>
    </row>
    <row r="48" spans="1:6" ht="8.1" customHeight="1" x14ac:dyDescent="0.2">
      <c r="A48" s="100"/>
      <c r="B48" s="107"/>
      <c r="C48" s="104"/>
    </row>
    <row r="49" spans="1:3" x14ac:dyDescent="0.2">
      <c r="A49" s="100" t="s">
        <v>141</v>
      </c>
      <c r="B49" s="107">
        <f>IF(B47&lt;&gt;0,ROUND(B42*(POKP+PTKP)/1000,2),0)</f>
        <v>0</v>
      </c>
      <c r="C49" s="104" t="s">
        <v>139</v>
      </c>
    </row>
    <row r="50" spans="1:3" ht="8.1" customHeight="1" x14ac:dyDescent="0.2">
      <c r="A50" s="100"/>
      <c r="B50" s="107"/>
      <c r="C50" s="104"/>
    </row>
    <row r="51" spans="1:3" x14ac:dyDescent="0.2">
      <c r="A51" s="100" t="s">
        <v>142</v>
      </c>
      <c r="B51" s="107">
        <f>IF(ISNA(E9),0,IF(B22="в рамките на деня",ROUND(B36*B38*E9/1000,2),ROUND(B38*E9/1000,2)))</f>
        <v>0</v>
      </c>
      <c r="C51" s="104" t="s">
        <v>139</v>
      </c>
    </row>
    <row r="52" spans="1:3" ht="8.1" customHeight="1" x14ac:dyDescent="0.2">
      <c r="A52" s="100"/>
      <c r="B52" s="107"/>
      <c r="C52" s="104"/>
    </row>
    <row r="53" spans="1:3" x14ac:dyDescent="0.2">
      <c r="A53" s="100" t="s">
        <v>143</v>
      </c>
      <c r="B53" s="107">
        <f>IF(B51&lt;&gt;0,IF(E7=1,ROUND(B42*SUM(PRICES!G166:G168)/1000,2),ROUND(B42*SUM(PRICES!G166:G167)/1000,2)),0)</f>
        <v>0</v>
      </c>
      <c r="C53" s="104" t="s">
        <v>139</v>
      </c>
    </row>
    <row r="54" spans="1:3" ht="8.1" customHeight="1" x14ac:dyDescent="0.2">
      <c r="A54" s="100"/>
      <c r="B54" s="107"/>
      <c r="C54" s="104"/>
    </row>
    <row r="55" spans="1:3" x14ac:dyDescent="0.2">
      <c r="A55" s="100" t="s">
        <v>147</v>
      </c>
      <c r="B55" s="107">
        <f>IF(B42&gt;E13,(B42-E13)*(E10+E11)/1000,0)</f>
        <v>0</v>
      </c>
      <c r="C55" s="104" t="s">
        <v>139</v>
      </c>
    </row>
    <row r="56" spans="1:3" x14ac:dyDescent="0.2">
      <c r="A56" s="108"/>
      <c r="B56" s="109"/>
      <c r="C56" s="110"/>
    </row>
    <row r="57" spans="1:3" ht="15.75" customHeight="1" x14ac:dyDescent="0.2">
      <c r="A57" s="89" t="s">
        <v>132</v>
      </c>
      <c r="B57" s="95">
        <f>SUM(B47:B55)</f>
        <v>0</v>
      </c>
      <c r="C57" s="90" t="s">
        <v>139</v>
      </c>
    </row>
    <row r="58" spans="1:3" ht="8.1" customHeight="1" x14ac:dyDescent="0.2">
      <c r="A58" s="97"/>
      <c r="B58" s="98"/>
      <c r="C58" s="99"/>
    </row>
    <row r="59" spans="1:3" ht="11.25" customHeight="1" x14ac:dyDescent="0.2">
      <c r="A59" s="114" t="s">
        <v>146</v>
      </c>
      <c r="B59" s="115"/>
      <c r="C59" s="116"/>
    </row>
    <row r="60" spans="1:3" ht="8.1" customHeight="1" x14ac:dyDescent="0.2">
      <c r="A60" s="117"/>
      <c r="B60" s="118"/>
      <c r="C60" s="119"/>
    </row>
    <row r="61" spans="1:3" ht="8.1" customHeight="1" thickBot="1" x14ac:dyDescent="0.25">
      <c r="A61" s="86"/>
      <c r="B61" s="87"/>
      <c r="C61" s="88"/>
    </row>
    <row r="62" spans="1:3" ht="13.5" hidden="1" thickTop="1" x14ac:dyDescent="0.2"/>
  </sheetData>
  <sheetProtection password="C0D3" sheet="1" objects="1" scenarios="1" formatCells="0" formatColumns="0" formatRows="0" insertColumns="0" insertRows="0" insertHyperlinks="0" deleteColumns="0" deleteRows="0" sort="0" autoFilter="0" pivotTables="0"/>
  <mergeCells count="2">
    <mergeCell ref="A1:C1"/>
    <mergeCell ref="A59:C60"/>
  </mergeCells>
  <conditionalFormatting sqref="A36">
    <cfRule type="expression" dxfId="2" priority="5">
      <formula>$B$22&lt;&gt;"в рамките на деня"</formula>
    </cfRule>
  </conditionalFormatting>
  <conditionalFormatting sqref="B36">
    <cfRule type="expression" dxfId="1" priority="3">
      <formula>$B$22&lt;&gt;"в рамките на деня"</formula>
    </cfRule>
  </conditionalFormatting>
  <conditionalFormatting sqref="C36">
    <cfRule type="expression" dxfId="0" priority="1">
      <formula>$B$22&lt;&gt;"в рамките на деня"</formula>
    </cfRule>
  </conditionalFormatting>
  <dataValidations count="3">
    <dataValidation type="whole" allowBlank="1" showInputMessage="1" showErrorMessage="1" sqref="B38">
      <formula1>0</formula1>
      <formula2>10000000000</formula2>
    </dataValidation>
    <dataValidation type="whole" allowBlank="1" showInputMessage="1" showErrorMessage="1" sqref="B40">
      <formula1>0</formula1>
      <formula2>1000000000</formula2>
    </dataValidation>
    <dataValidation type="whole" allowBlank="1" showInputMessage="1" showErrorMessage="1" sqref="B36">
      <formula1>1</formula1>
      <formula2>24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List Box 6">
              <controlPr defaultSize="0" autoLine="0" autoPict="0">
                <anchor moveWithCells="1">
                  <from>
                    <xdr:col>1</xdr:col>
                    <xdr:colOff>9525</xdr:colOff>
                    <xdr:row>22</xdr:row>
                    <xdr:rowOff>104775</xdr:rowOff>
                  </from>
                  <to>
                    <xdr:col>1</xdr:col>
                    <xdr:colOff>1590675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5" name="Group Box 18">
              <controlPr defaultSize="0" autoFill="0" autoPict="0">
                <anchor moveWithCells="1">
                  <from>
                    <xdr:col>2</xdr:col>
                    <xdr:colOff>238125</xdr:colOff>
                    <xdr:row>8</xdr:row>
                    <xdr:rowOff>0</xdr:rowOff>
                  </from>
                  <to>
                    <xdr:col>2</xdr:col>
                    <xdr:colOff>1752600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6" name="Option Button 20">
              <controlPr defaultSize="0" autoFill="0" autoLine="0" autoPict="0">
                <anchor moveWithCells="1">
                  <from>
                    <xdr:col>2</xdr:col>
                    <xdr:colOff>276225</xdr:colOff>
                    <xdr:row>12</xdr:row>
                    <xdr:rowOff>133350</xdr:rowOff>
                  </from>
                  <to>
                    <xdr:col>2</xdr:col>
                    <xdr:colOff>1733550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7" name="Group Box 21">
              <controlPr defaultSize="0" autoFill="0" autoPict="0">
                <anchor moveWithCells="1">
                  <from>
                    <xdr:col>2</xdr:col>
                    <xdr:colOff>209550</xdr:colOff>
                    <xdr:row>1</xdr:row>
                    <xdr:rowOff>133350</xdr:rowOff>
                  </from>
                  <to>
                    <xdr:col>2</xdr:col>
                    <xdr:colOff>1724025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8" name="Option Button 27">
              <controlPr defaultSize="0" autoFill="0" autoLine="0" autoPict="0">
                <anchor moveWithCells="1">
                  <from>
                    <xdr:col>2</xdr:col>
                    <xdr:colOff>285750</xdr:colOff>
                    <xdr:row>15</xdr:row>
                    <xdr:rowOff>76200</xdr:rowOff>
                  </from>
                  <to>
                    <xdr:col>2</xdr:col>
                    <xdr:colOff>1743075</xdr:colOff>
                    <xdr:row>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9" name="Option Button 31">
              <controlPr defaultSize="0" autoFill="0" autoLine="0" autoPict="0">
                <anchor moveWithCells="1">
                  <from>
                    <xdr:col>2</xdr:col>
                    <xdr:colOff>276225</xdr:colOff>
                    <xdr:row>2</xdr:row>
                    <xdr:rowOff>66675</xdr:rowOff>
                  </from>
                  <to>
                    <xdr:col>2</xdr:col>
                    <xdr:colOff>1457325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0" name="Option Button 32">
              <controlPr defaultSize="0" autoFill="0" autoLine="0" autoPict="0">
                <anchor moveWithCells="1">
                  <from>
                    <xdr:col>2</xdr:col>
                    <xdr:colOff>276225</xdr:colOff>
                    <xdr:row>5</xdr:row>
                    <xdr:rowOff>9525</xdr:rowOff>
                  </from>
                  <to>
                    <xdr:col>2</xdr:col>
                    <xdr:colOff>1581150</xdr:colOff>
                    <xdr:row>6</xdr:row>
                    <xdr:rowOff>66675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TXT!$A$5:$A$10</xm:f>
          </x14:formula1>
          <xm:sqref>B3</xm:sqref>
        </x14:dataValidation>
        <x14:dataValidation type="list" allowBlank="1" showInputMessage="1" showErrorMessage="1">
          <x14:formula1>
            <xm:f>TXT!$A$13:$A$20</xm:f>
          </x14:formula1>
          <xm:sqref>B13</xm:sqref>
        </x14:dataValidation>
        <x14:dataValidation type="list" allowBlank="1" showInputMessage="1" showErrorMessage="1">
          <x14:formula1>
            <xm:f>TXT!$A$23:$A$27</xm:f>
          </x14:formula1>
          <xm:sqref>B22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D170"/>
  <sheetViews>
    <sheetView workbookViewId="0">
      <selection activeCell="F20" sqref="F20"/>
    </sheetView>
  </sheetViews>
  <sheetFormatPr defaultRowHeight="15" x14ac:dyDescent="0.25"/>
  <cols>
    <col min="1" max="3" width="9.140625" style="1"/>
    <col min="4" max="4" width="9.5703125" style="1" customWidth="1"/>
    <col min="5" max="5" width="20.7109375" style="1" customWidth="1"/>
    <col min="6" max="6" width="40" style="1" customWidth="1"/>
    <col min="7" max="7" width="17.85546875" style="1" customWidth="1"/>
    <col min="8" max="8" width="19.85546875" style="1" customWidth="1"/>
    <col min="9" max="10" width="16.42578125" style="1" customWidth="1"/>
    <col min="11" max="11" width="14.5703125" style="1" customWidth="1"/>
    <col min="12" max="13" width="14.140625" style="1" customWidth="1"/>
    <col min="14" max="14" width="14.5703125" style="1" customWidth="1"/>
    <col min="15" max="15" width="13.140625" style="1" customWidth="1"/>
    <col min="16" max="16" width="16" style="1" customWidth="1"/>
    <col min="17" max="17" width="16.28515625" style="1" customWidth="1"/>
    <col min="18" max="18" width="13.5703125" style="1" customWidth="1"/>
    <col min="19" max="19" width="19.42578125" style="1" customWidth="1"/>
    <col min="20" max="20" width="19" style="1" customWidth="1"/>
    <col min="21" max="21" width="17.140625" style="1" customWidth="1"/>
    <col min="22" max="22" width="13.85546875" style="1" customWidth="1"/>
    <col min="23" max="23" width="12.85546875" style="1" customWidth="1"/>
    <col min="24" max="24" width="17.85546875" style="1" customWidth="1"/>
    <col min="25" max="25" width="14.140625" style="1" customWidth="1"/>
    <col min="26" max="26" width="13.140625" style="1" customWidth="1"/>
    <col min="27" max="27" width="13" style="1" customWidth="1"/>
    <col min="28" max="28" width="13.28515625" style="1" customWidth="1"/>
    <col min="29" max="29" width="13.7109375" style="1" customWidth="1"/>
    <col min="30" max="30" width="14.42578125" style="1" customWidth="1"/>
    <col min="31" max="31" width="13.5703125" style="1" customWidth="1"/>
    <col min="32" max="16384" width="9.140625" style="1"/>
  </cols>
  <sheetData>
    <row r="1" spans="1:16" ht="73.5" customHeight="1" thickTop="1" x14ac:dyDescent="0.25">
      <c r="F1" s="7" t="s">
        <v>0</v>
      </c>
      <c r="G1" s="8" t="s">
        <v>1</v>
      </c>
    </row>
    <row r="2" spans="1:16" ht="19.5" customHeight="1" x14ac:dyDescent="0.25">
      <c r="F2" s="9" t="s">
        <v>3</v>
      </c>
      <c r="G2" s="9"/>
    </row>
    <row r="3" spans="1:16" ht="18" customHeight="1" x14ac:dyDescent="0.25">
      <c r="A3" s="1" t="s">
        <v>54</v>
      </c>
      <c r="B3" s="1" t="s">
        <v>48</v>
      </c>
      <c r="C3" s="1" t="s">
        <v>45</v>
      </c>
      <c r="D3" s="1" t="s">
        <v>49</v>
      </c>
      <c r="E3" s="1" t="str">
        <f>CONCATENATE(A3,"_",B3,"_",C3,"_",D3)</f>
        <v>Y_EN_NV_F</v>
      </c>
      <c r="F3" s="10" t="s">
        <v>4</v>
      </c>
      <c r="G3" s="11">
        <v>157.97059999999999</v>
      </c>
      <c r="I3" s="12"/>
      <c r="J3" s="12"/>
      <c r="L3" s="3"/>
    </row>
    <row r="4" spans="1:16" ht="17.25" customHeight="1" x14ac:dyDescent="0.25">
      <c r="A4" s="1" t="s">
        <v>54</v>
      </c>
      <c r="B4" s="1" t="s">
        <v>48</v>
      </c>
      <c r="C4" s="1" t="s">
        <v>46</v>
      </c>
      <c r="D4" s="1" t="s">
        <v>49</v>
      </c>
      <c r="E4" s="1" t="str">
        <f t="shared" ref="E4:E15" si="0">CONCATENATE(A4,"_",B4,"_",C4,"_",D4)</f>
        <v>Y_EN_MD_F</v>
      </c>
      <c r="F4" s="10" t="s">
        <v>5</v>
      </c>
      <c r="G4" s="11">
        <v>61.596899999999998</v>
      </c>
      <c r="I4" s="12"/>
      <c r="J4" s="12"/>
    </row>
    <row r="5" spans="1:16" ht="19.5" customHeight="1" x14ac:dyDescent="0.25">
      <c r="A5" s="1" t="s">
        <v>54</v>
      </c>
      <c r="B5" s="1" t="s">
        <v>48</v>
      </c>
      <c r="C5" s="1" t="s">
        <v>47</v>
      </c>
      <c r="D5" s="1" t="s">
        <v>49</v>
      </c>
      <c r="E5" s="1" t="str">
        <f t="shared" si="0"/>
        <v>Y_EN_GCH_F</v>
      </c>
      <c r="F5" s="10" t="s">
        <v>6</v>
      </c>
      <c r="G5" s="11">
        <v>100.3355</v>
      </c>
      <c r="I5" s="12"/>
      <c r="J5" s="12"/>
    </row>
    <row r="6" spans="1:16" ht="19.5" customHeight="1" x14ac:dyDescent="0.25">
      <c r="A6" s="1" t="s">
        <v>54</v>
      </c>
      <c r="B6" s="1" t="s">
        <v>48</v>
      </c>
      <c r="C6" s="1" t="s">
        <v>51</v>
      </c>
      <c r="D6" s="1" t="s">
        <v>49</v>
      </c>
      <c r="E6" s="1" t="str">
        <f t="shared" si="0"/>
        <v>Y_EN_KS_F</v>
      </c>
      <c r="F6" s="10" t="s">
        <v>7</v>
      </c>
      <c r="G6" s="11">
        <v>236.27250000000001</v>
      </c>
      <c r="I6" s="12"/>
      <c r="J6" s="12"/>
    </row>
    <row r="7" spans="1:16" ht="18.75" customHeight="1" x14ac:dyDescent="0.25">
      <c r="A7" s="1" t="s">
        <v>54</v>
      </c>
      <c r="B7" s="1" t="s">
        <v>48</v>
      </c>
      <c r="C7" s="1" t="s">
        <v>52</v>
      </c>
      <c r="D7" s="1" t="s">
        <v>49</v>
      </c>
      <c r="E7" s="1" t="str">
        <f t="shared" si="0"/>
        <v>Y_EN_RG_F</v>
      </c>
      <c r="F7" s="10" t="s">
        <v>8</v>
      </c>
      <c r="G7" s="11">
        <v>123.4414</v>
      </c>
      <c r="I7" s="12"/>
      <c r="J7" s="12"/>
    </row>
    <row r="8" spans="1:16" ht="18.75" customHeight="1" x14ac:dyDescent="0.25">
      <c r="A8" s="1" t="s">
        <v>54</v>
      </c>
      <c r="B8" s="1" t="s">
        <v>48</v>
      </c>
      <c r="C8" s="1" t="s">
        <v>112</v>
      </c>
      <c r="D8" s="1" t="s">
        <v>49</v>
      </c>
      <c r="E8" s="1" t="str">
        <f t="shared" ref="E8" si="1">CONCATENATE(A8,"_",B8,"_",C8,"_",D8)</f>
        <v>Y_EN_VTT_F</v>
      </c>
      <c r="F8" s="10" t="s">
        <v>111</v>
      </c>
      <c r="G8" s="11">
        <v>0</v>
      </c>
      <c r="I8" s="12"/>
      <c r="J8" s="12"/>
    </row>
    <row r="9" spans="1:16" ht="19.5" customHeight="1" x14ac:dyDescent="0.25">
      <c r="A9" s="1" t="s">
        <v>54</v>
      </c>
      <c r="F9" s="9" t="s">
        <v>9</v>
      </c>
      <c r="G9" s="9"/>
      <c r="I9" s="12"/>
      <c r="J9" s="12"/>
    </row>
    <row r="10" spans="1:16" ht="18" customHeight="1" x14ac:dyDescent="0.25">
      <c r="A10" s="1" t="s">
        <v>54</v>
      </c>
      <c r="B10" s="1" t="s">
        <v>53</v>
      </c>
      <c r="C10" s="1" t="s">
        <v>55</v>
      </c>
      <c r="D10" s="1" t="s">
        <v>49</v>
      </c>
      <c r="E10" s="1" t="str">
        <f t="shared" si="0"/>
        <v>Y_EX_EZB_F</v>
      </c>
      <c r="F10" s="10" t="s">
        <v>10</v>
      </c>
      <c r="G10" s="11">
        <v>389.31169999999997</v>
      </c>
      <c r="I10" s="12"/>
      <c r="J10" s="12"/>
      <c r="L10" s="3"/>
    </row>
    <row r="11" spans="1:16" ht="17.25" customHeight="1" x14ac:dyDescent="0.25">
      <c r="A11" s="1" t="s">
        <v>54</v>
      </c>
      <c r="B11" s="1" t="s">
        <v>53</v>
      </c>
      <c r="C11" s="1" t="s">
        <v>47</v>
      </c>
      <c r="D11" s="1" t="s">
        <v>49</v>
      </c>
      <c r="E11" s="1" t="str">
        <f t="shared" si="0"/>
        <v>Y_EX_GCH_F</v>
      </c>
      <c r="F11" s="10" t="s">
        <v>11</v>
      </c>
      <c r="G11" s="11">
        <v>123.4414</v>
      </c>
      <c r="I11" s="12"/>
      <c r="J11" s="12"/>
      <c r="P11" s="13"/>
    </row>
    <row r="12" spans="1:16" ht="18" customHeight="1" x14ac:dyDescent="0.25">
      <c r="A12" s="1" t="s">
        <v>54</v>
      </c>
      <c r="B12" s="1" t="s">
        <v>53</v>
      </c>
      <c r="C12" s="1" t="s">
        <v>56</v>
      </c>
      <c r="D12" s="1" t="s">
        <v>49</v>
      </c>
      <c r="E12" s="1" t="str">
        <f t="shared" si="0"/>
        <v>Y_EX_SM_F</v>
      </c>
      <c r="F12" s="10" t="s">
        <v>12</v>
      </c>
      <c r="G12" s="11">
        <v>55.404899999999998</v>
      </c>
      <c r="I12" s="12"/>
      <c r="J12" s="12"/>
      <c r="P12" s="14"/>
    </row>
    <row r="13" spans="1:16" ht="20.25" customHeight="1" x14ac:dyDescent="0.25">
      <c r="A13" s="1" t="s">
        <v>54</v>
      </c>
      <c r="B13" s="1" t="s">
        <v>53</v>
      </c>
      <c r="C13" s="1" t="s">
        <v>51</v>
      </c>
      <c r="D13" s="1" t="s">
        <v>49</v>
      </c>
      <c r="E13" s="1" t="str">
        <f t="shared" si="0"/>
        <v>Y_EX_KS_F</v>
      </c>
      <c r="F13" s="10" t="s">
        <v>7</v>
      </c>
      <c r="G13" s="11">
        <v>395.57130000000001</v>
      </c>
      <c r="I13" s="12"/>
      <c r="J13" s="12"/>
      <c r="P13" s="14"/>
    </row>
    <row r="14" spans="1:16" ht="18.75" customHeight="1" x14ac:dyDescent="0.25">
      <c r="A14" s="1" t="s">
        <v>54</v>
      </c>
      <c r="B14" s="1" t="s">
        <v>53</v>
      </c>
      <c r="C14" s="1" t="s">
        <v>57</v>
      </c>
      <c r="D14" s="1" t="s">
        <v>49</v>
      </c>
      <c r="E14" s="1" t="str">
        <f t="shared" si="0"/>
        <v>Y_EX_KZ_F</v>
      </c>
      <c r="F14" s="10" t="s">
        <v>13</v>
      </c>
      <c r="G14" s="11">
        <v>578.22029999999995</v>
      </c>
      <c r="I14" s="12"/>
      <c r="J14" s="12"/>
      <c r="P14" s="14"/>
    </row>
    <row r="15" spans="1:16" ht="18.75" customHeight="1" x14ac:dyDescent="0.25">
      <c r="A15" s="1" t="s">
        <v>54</v>
      </c>
      <c r="B15" s="1" t="s">
        <v>53</v>
      </c>
      <c r="C15" s="1" t="s">
        <v>52</v>
      </c>
      <c r="D15" s="1" t="s">
        <v>49</v>
      </c>
      <c r="E15" s="1" t="str">
        <f t="shared" si="0"/>
        <v>Y_EX_RG_F</v>
      </c>
      <c r="F15" s="10" t="s">
        <v>8</v>
      </c>
      <c r="G15" s="11">
        <v>333.75909999999999</v>
      </c>
      <c r="I15" s="12"/>
      <c r="J15" s="12"/>
      <c r="P15" s="14"/>
    </row>
    <row r="16" spans="1:16" ht="21" customHeight="1" x14ac:dyDescent="0.25">
      <c r="F16" s="10" t="s">
        <v>14</v>
      </c>
      <c r="G16" s="11"/>
      <c r="I16" s="12"/>
      <c r="J16" s="12"/>
      <c r="P16" s="14"/>
    </row>
    <row r="17" spans="1:16" ht="21" customHeight="1" x14ac:dyDescent="0.25">
      <c r="A17" s="1" t="s">
        <v>54</v>
      </c>
      <c r="B17" s="1" t="s">
        <v>53</v>
      </c>
      <c r="C17" s="1" t="s">
        <v>112</v>
      </c>
      <c r="D17" s="1" t="s">
        <v>49</v>
      </c>
      <c r="E17" s="1" t="str">
        <f t="shared" ref="E17" si="2">CONCATENATE(A17,"_",B17,"_",C17,"_",D17)</f>
        <v>Y_EX_VTT_F</v>
      </c>
      <c r="F17" s="10" t="s">
        <v>111</v>
      </c>
      <c r="G17" s="11">
        <v>0</v>
      </c>
      <c r="I17" s="12"/>
      <c r="J17" s="12"/>
      <c r="P17" s="14"/>
    </row>
    <row r="18" spans="1:16" ht="31.5" customHeight="1" x14ac:dyDescent="0.25">
      <c r="F18" s="15" t="s">
        <v>0</v>
      </c>
      <c r="G18" s="16" t="s">
        <v>2</v>
      </c>
      <c r="H18" s="17"/>
      <c r="I18" s="12"/>
      <c r="J18" s="12"/>
      <c r="P18" s="14"/>
    </row>
    <row r="19" spans="1:16" ht="25.5" customHeight="1" x14ac:dyDescent="0.25">
      <c r="F19" s="18" t="s">
        <v>3</v>
      </c>
      <c r="G19" s="19"/>
      <c r="H19" s="17"/>
      <c r="I19" s="12"/>
      <c r="J19" s="12"/>
      <c r="P19" s="14"/>
    </row>
    <row r="20" spans="1:16" ht="21" customHeight="1" x14ac:dyDescent="0.25">
      <c r="A20" s="1" t="s">
        <v>54</v>
      </c>
      <c r="B20" s="1" t="s">
        <v>48</v>
      </c>
      <c r="C20" s="1" t="s">
        <v>45</v>
      </c>
      <c r="D20" s="1" t="s">
        <v>50</v>
      </c>
      <c r="E20" s="1" t="str">
        <f>CONCATENATE(A20,"_",B20,"_",C20,"_",D20)</f>
        <v>Y_EN_NV_I</v>
      </c>
      <c r="F20" s="20" t="s">
        <v>4</v>
      </c>
      <c r="G20" s="21">
        <v>142.17349999999999</v>
      </c>
      <c r="H20" s="17"/>
      <c r="I20" s="12"/>
      <c r="J20" s="12"/>
      <c r="P20" s="14"/>
    </row>
    <row r="21" spans="1:16" ht="21" customHeight="1" x14ac:dyDescent="0.25">
      <c r="A21" s="1" t="s">
        <v>54</v>
      </c>
      <c r="B21" s="1" t="s">
        <v>48</v>
      </c>
      <c r="C21" s="1" t="s">
        <v>46</v>
      </c>
      <c r="D21" s="1" t="s">
        <v>50</v>
      </c>
      <c r="E21" s="1" t="str">
        <f t="shared" ref="E21:E24" si="3">CONCATENATE(A21,"_",B21,"_",C21,"_",D21)</f>
        <v>Y_EN_MD_I</v>
      </c>
      <c r="F21" s="20" t="s">
        <v>5</v>
      </c>
      <c r="G21" s="21">
        <v>55.437199999999997</v>
      </c>
      <c r="H21" s="17"/>
      <c r="I21" s="12"/>
      <c r="J21" s="12"/>
      <c r="P21" s="14"/>
    </row>
    <row r="22" spans="1:16" ht="21" customHeight="1" x14ac:dyDescent="0.25">
      <c r="A22" s="1" t="s">
        <v>54</v>
      </c>
      <c r="B22" s="1" t="s">
        <v>48</v>
      </c>
      <c r="C22" s="1" t="s">
        <v>47</v>
      </c>
      <c r="D22" s="1" t="s">
        <v>50</v>
      </c>
      <c r="E22" s="1" t="str">
        <f t="shared" si="3"/>
        <v>Y_EN_GCH_I</v>
      </c>
      <c r="F22" s="20" t="s">
        <v>6</v>
      </c>
      <c r="G22" s="21">
        <v>90.302000000000007</v>
      </c>
      <c r="H22" s="17"/>
      <c r="I22" s="12"/>
      <c r="J22" s="12"/>
      <c r="P22" s="14"/>
    </row>
    <row r="23" spans="1:16" ht="21" customHeight="1" x14ac:dyDescent="0.25">
      <c r="A23" s="1" t="s">
        <v>54</v>
      </c>
      <c r="B23" s="1" t="s">
        <v>48</v>
      </c>
      <c r="C23" s="1" t="s">
        <v>51</v>
      </c>
      <c r="D23" s="1" t="s">
        <v>50</v>
      </c>
      <c r="E23" s="1" t="str">
        <f t="shared" si="3"/>
        <v>Y_EN_KS_I</v>
      </c>
      <c r="F23" s="22" t="s">
        <v>7</v>
      </c>
      <c r="G23" s="21">
        <v>212.64529999999999</v>
      </c>
      <c r="H23" s="17"/>
      <c r="I23" s="12"/>
      <c r="J23" s="12"/>
      <c r="P23" s="14"/>
    </row>
    <row r="24" spans="1:16" ht="21" customHeight="1" x14ac:dyDescent="0.25">
      <c r="A24" s="1" t="s">
        <v>54</v>
      </c>
      <c r="B24" s="1" t="s">
        <v>48</v>
      </c>
      <c r="C24" s="1" t="s">
        <v>52</v>
      </c>
      <c r="D24" s="1" t="s">
        <v>50</v>
      </c>
      <c r="E24" s="1" t="str">
        <f t="shared" si="3"/>
        <v>Y_EN_RG_I</v>
      </c>
      <c r="F24" s="20" t="s">
        <v>8</v>
      </c>
      <c r="G24" s="21">
        <v>111.0972</v>
      </c>
      <c r="H24" s="17"/>
      <c r="I24" s="12"/>
      <c r="J24" s="12"/>
      <c r="P24" s="14"/>
    </row>
    <row r="25" spans="1:16" ht="21" customHeight="1" x14ac:dyDescent="0.25">
      <c r="A25" s="1" t="s">
        <v>54</v>
      </c>
      <c r="B25" s="1" t="s">
        <v>48</v>
      </c>
      <c r="C25" s="1" t="s">
        <v>112</v>
      </c>
      <c r="D25" s="1" t="s">
        <v>50</v>
      </c>
      <c r="E25" s="1" t="str">
        <f t="shared" ref="E25" si="4">CONCATENATE(A25,"_",B25,"_",C25,"_",D25)</f>
        <v>Y_EN_VTT_I</v>
      </c>
      <c r="F25" s="20" t="s">
        <v>111</v>
      </c>
      <c r="G25" s="23">
        <v>0</v>
      </c>
      <c r="H25" s="17"/>
      <c r="I25" s="12"/>
      <c r="J25" s="12"/>
      <c r="P25" s="14"/>
    </row>
    <row r="26" spans="1:16" ht="21" customHeight="1" x14ac:dyDescent="0.25">
      <c r="F26" s="24" t="s">
        <v>9</v>
      </c>
      <c r="G26" s="25"/>
      <c r="H26" s="17"/>
      <c r="I26" s="12"/>
      <c r="J26" s="12"/>
      <c r="P26" s="14"/>
    </row>
    <row r="27" spans="1:16" ht="21" customHeight="1" x14ac:dyDescent="0.25">
      <c r="A27" s="1" t="s">
        <v>54</v>
      </c>
      <c r="B27" s="1" t="s">
        <v>53</v>
      </c>
      <c r="C27" s="1" t="s">
        <v>55</v>
      </c>
      <c r="D27" s="1" t="s">
        <v>50</v>
      </c>
      <c r="E27" s="1" t="str">
        <f t="shared" ref="E27:E33" si="5">CONCATENATE(A27,"_",B27,"_",C27,"_",D27)</f>
        <v>Y_EX_EZB_I</v>
      </c>
      <c r="F27" s="20" t="s">
        <v>10</v>
      </c>
      <c r="G27" s="21">
        <v>350.38060000000002</v>
      </c>
      <c r="H27" s="17"/>
      <c r="I27" s="12"/>
      <c r="J27" s="12"/>
      <c r="P27" s="14"/>
    </row>
    <row r="28" spans="1:16" ht="21" customHeight="1" x14ac:dyDescent="0.25">
      <c r="A28" s="1" t="s">
        <v>54</v>
      </c>
      <c r="B28" s="1" t="s">
        <v>53</v>
      </c>
      <c r="C28" s="1" t="s">
        <v>47</v>
      </c>
      <c r="D28" s="1" t="s">
        <v>50</v>
      </c>
      <c r="E28" s="1" t="str">
        <f t="shared" si="5"/>
        <v>Y_EX_GCH_I</v>
      </c>
      <c r="F28" s="20" t="s">
        <v>11</v>
      </c>
      <c r="G28" s="21">
        <v>111.0972</v>
      </c>
      <c r="H28" s="17"/>
      <c r="I28" s="12"/>
      <c r="J28" s="12"/>
      <c r="P28" s="14"/>
    </row>
    <row r="29" spans="1:16" x14ac:dyDescent="0.25">
      <c r="A29" s="1" t="s">
        <v>54</v>
      </c>
      <c r="B29" s="1" t="s">
        <v>53</v>
      </c>
      <c r="C29" s="1" t="s">
        <v>56</v>
      </c>
      <c r="D29" s="1" t="s">
        <v>50</v>
      </c>
      <c r="E29" s="1" t="str">
        <f t="shared" si="5"/>
        <v>Y_EX_SM_I</v>
      </c>
      <c r="F29" s="20" t="s">
        <v>12</v>
      </c>
      <c r="G29" s="21">
        <v>49.864400000000003</v>
      </c>
      <c r="H29" s="26"/>
      <c r="I29" s="26"/>
      <c r="P29" s="13"/>
    </row>
    <row r="30" spans="1:16" x14ac:dyDescent="0.25">
      <c r="A30" s="1" t="s">
        <v>54</v>
      </c>
      <c r="B30" s="1" t="s">
        <v>53</v>
      </c>
      <c r="C30" s="1" t="s">
        <v>51</v>
      </c>
      <c r="D30" s="1" t="s">
        <v>50</v>
      </c>
      <c r="E30" s="1" t="str">
        <f t="shared" si="5"/>
        <v>Y_EX_KS_I</v>
      </c>
      <c r="F30" s="20" t="s">
        <v>7</v>
      </c>
      <c r="G30" s="21">
        <v>356.01409999999998</v>
      </c>
      <c r="H30" s="26"/>
      <c r="I30" s="26"/>
      <c r="P30" s="13"/>
    </row>
    <row r="31" spans="1:16" x14ac:dyDescent="0.25">
      <c r="A31" s="1" t="s">
        <v>54</v>
      </c>
      <c r="B31" s="1" t="s">
        <v>53</v>
      </c>
      <c r="C31" s="1" t="s">
        <v>57</v>
      </c>
      <c r="D31" s="1" t="s">
        <v>50</v>
      </c>
      <c r="E31" s="1" t="str">
        <f t="shared" si="5"/>
        <v>Y_EX_KZ_I</v>
      </c>
      <c r="F31" s="20" t="s">
        <v>13</v>
      </c>
      <c r="G31" s="21">
        <v>520.39829999999995</v>
      </c>
      <c r="H31" s="26"/>
      <c r="I31" s="26"/>
      <c r="P31" s="13"/>
    </row>
    <row r="32" spans="1:16" x14ac:dyDescent="0.25">
      <c r="A32" s="1" t="s">
        <v>54</v>
      </c>
      <c r="B32" s="1" t="s">
        <v>53</v>
      </c>
      <c r="C32" s="1" t="s">
        <v>52</v>
      </c>
      <c r="D32" s="1" t="s">
        <v>50</v>
      </c>
      <c r="E32" s="1" t="str">
        <f t="shared" si="5"/>
        <v>Y_EX_RG_I</v>
      </c>
      <c r="F32" s="27" t="s">
        <v>8</v>
      </c>
      <c r="G32" s="21">
        <v>300.38319999999999</v>
      </c>
      <c r="H32" s="26"/>
      <c r="I32" s="26"/>
      <c r="P32" s="14"/>
    </row>
    <row r="33" spans="1:26" ht="15.75" thickBot="1" x14ac:dyDescent="0.3">
      <c r="A33" s="1" t="s">
        <v>54</v>
      </c>
      <c r="B33" s="1" t="s">
        <v>53</v>
      </c>
      <c r="C33" s="1" t="s">
        <v>45</v>
      </c>
      <c r="D33" s="1" t="s">
        <v>50</v>
      </c>
      <c r="E33" s="1" t="str">
        <f t="shared" si="5"/>
        <v>Y_EX_NV_I</v>
      </c>
      <c r="F33" s="28" t="s">
        <v>14</v>
      </c>
      <c r="G33" s="29">
        <v>78.985299999999995</v>
      </c>
      <c r="H33" s="26"/>
      <c r="I33" s="26"/>
      <c r="P33" s="14"/>
    </row>
    <row r="34" spans="1:26" ht="15.75" thickTop="1" x14ac:dyDescent="0.25">
      <c r="A34" s="1" t="s">
        <v>54</v>
      </c>
      <c r="B34" s="1" t="s">
        <v>53</v>
      </c>
      <c r="C34" s="1" t="s">
        <v>112</v>
      </c>
      <c r="D34" s="1" t="s">
        <v>50</v>
      </c>
      <c r="E34" s="1" t="str">
        <f t="shared" ref="E34" si="6">CONCATENATE(A34,"_",B34,"_",C34,"_",D34)</f>
        <v>Y_EX_VTT_I</v>
      </c>
      <c r="F34" s="20" t="s">
        <v>111</v>
      </c>
      <c r="G34" s="23">
        <v>0</v>
      </c>
      <c r="H34" s="26"/>
      <c r="I34" s="26"/>
      <c r="P34" s="14"/>
    </row>
    <row r="35" spans="1:26" ht="15.75" thickBot="1" x14ac:dyDescent="0.3">
      <c r="F35" s="30"/>
      <c r="G35" s="17"/>
      <c r="H35" s="26"/>
      <c r="I35" s="26"/>
      <c r="P35" s="14"/>
    </row>
    <row r="36" spans="1:26" ht="58.5" customHeight="1" thickTop="1" x14ac:dyDescent="0.25">
      <c r="F36" s="31" t="s">
        <v>15</v>
      </c>
      <c r="G36" s="32" t="s">
        <v>16</v>
      </c>
      <c r="H36" s="33" t="s">
        <v>17</v>
      </c>
      <c r="I36" s="33" t="s">
        <v>18</v>
      </c>
      <c r="J36" s="34" t="s">
        <v>19</v>
      </c>
      <c r="P36" s="14"/>
    </row>
    <row r="37" spans="1:26" ht="19.5" customHeight="1" x14ac:dyDescent="0.25">
      <c r="F37" s="18" t="s">
        <v>3</v>
      </c>
      <c r="G37" s="35"/>
      <c r="H37" s="35"/>
      <c r="I37" s="35"/>
      <c r="J37" s="35"/>
    </row>
    <row r="38" spans="1:26" x14ac:dyDescent="0.25">
      <c r="A38" s="1" t="s">
        <v>58</v>
      </c>
      <c r="B38" s="1" t="s">
        <v>48</v>
      </c>
      <c r="C38" s="1" t="s">
        <v>45</v>
      </c>
      <c r="D38" s="1" t="s">
        <v>49</v>
      </c>
      <c r="E38" s="1" t="str">
        <f>CONCATENATE(A38,"_",B38,"_",C38,"_",D38)</f>
        <v>Q_EN_NV_F</v>
      </c>
      <c r="F38" s="20" t="s">
        <v>4</v>
      </c>
      <c r="G38" s="36">
        <v>71.671000000000006</v>
      </c>
      <c r="H38" s="36">
        <v>70.113</v>
      </c>
      <c r="I38" s="36">
        <v>39.384399999999999</v>
      </c>
      <c r="J38" s="36">
        <v>39.8172</v>
      </c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x14ac:dyDescent="0.25">
      <c r="A39" s="1" t="s">
        <v>58</v>
      </c>
      <c r="B39" s="1" t="s">
        <v>48</v>
      </c>
      <c r="C39" s="1" t="s">
        <v>46</v>
      </c>
      <c r="D39" s="1" t="s">
        <v>49</v>
      </c>
      <c r="E39" s="1" t="str">
        <f t="shared" ref="E39:E42" si="7">CONCATENATE(A39,"_",B39,"_",C39,"_",D39)</f>
        <v>Q_EN_MD_F</v>
      </c>
      <c r="F39" s="20" t="s">
        <v>5</v>
      </c>
      <c r="G39" s="36">
        <v>27.946400000000001</v>
      </c>
      <c r="H39" s="36">
        <v>27.338899999999999</v>
      </c>
      <c r="I39" s="36">
        <v>15.356999999999999</v>
      </c>
      <c r="J39" s="36">
        <v>15.5258</v>
      </c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x14ac:dyDescent="0.25">
      <c r="A40" s="1" t="s">
        <v>58</v>
      </c>
      <c r="B40" s="1" t="s">
        <v>48</v>
      </c>
      <c r="C40" s="1" t="s">
        <v>47</v>
      </c>
      <c r="D40" s="1" t="s">
        <v>49</v>
      </c>
      <c r="E40" s="1" t="str">
        <f t="shared" si="7"/>
        <v>Q_EN_GCH_F</v>
      </c>
      <c r="F40" s="20" t="s">
        <v>6</v>
      </c>
      <c r="G40" s="36">
        <v>45.522100000000002</v>
      </c>
      <c r="H40" s="36">
        <v>44.532499999999999</v>
      </c>
      <c r="I40" s="36">
        <v>25.0152</v>
      </c>
      <c r="J40" s="36">
        <v>25.290099999999999</v>
      </c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x14ac:dyDescent="0.25">
      <c r="A41" s="1" t="s">
        <v>58</v>
      </c>
      <c r="B41" s="1" t="s">
        <v>48</v>
      </c>
      <c r="C41" s="1" t="s">
        <v>51</v>
      </c>
      <c r="D41" s="1" t="s">
        <v>49</v>
      </c>
      <c r="E41" s="1" t="str">
        <f t="shared" si="7"/>
        <v>Q_EN_KS_F</v>
      </c>
      <c r="F41" s="22" t="s">
        <v>7</v>
      </c>
      <c r="G41" s="36">
        <v>107.1965</v>
      </c>
      <c r="H41" s="36">
        <v>104.86620000000001</v>
      </c>
      <c r="I41" s="36">
        <v>58.906300000000002</v>
      </c>
      <c r="J41" s="36">
        <v>59.553600000000003</v>
      </c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x14ac:dyDescent="0.25">
      <c r="A42" s="1" t="s">
        <v>58</v>
      </c>
      <c r="B42" s="1" t="s">
        <v>48</v>
      </c>
      <c r="C42" s="1" t="s">
        <v>52</v>
      </c>
      <c r="D42" s="1" t="s">
        <v>49</v>
      </c>
      <c r="E42" s="1" t="str">
        <f t="shared" si="7"/>
        <v>Q_EN_RG_F</v>
      </c>
      <c r="F42" s="20" t="s">
        <v>8</v>
      </c>
      <c r="G42" s="36">
        <v>56.005200000000002</v>
      </c>
      <c r="H42" s="36">
        <v>54.787700000000001</v>
      </c>
      <c r="I42" s="36">
        <v>30.7758</v>
      </c>
      <c r="J42" s="36">
        <v>31.114000000000001</v>
      </c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x14ac:dyDescent="0.25">
      <c r="A43" s="1" t="s">
        <v>58</v>
      </c>
      <c r="B43" s="1" t="s">
        <v>48</v>
      </c>
      <c r="C43" s="1" t="s">
        <v>112</v>
      </c>
      <c r="D43" s="1" t="s">
        <v>49</v>
      </c>
      <c r="E43" s="1" t="str">
        <f t="shared" ref="E43" si="8">CONCATENATE(A43,"_",B43,"_",C43,"_",D43)</f>
        <v>Q_EN_VTT_F</v>
      </c>
      <c r="F43" s="20" t="s">
        <v>111</v>
      </c>
      <c r="G43" s="36">
        <v>0</v>
      </c>
      <c r="H43" s="36">
        <v>0</v>
      </c>
      <c r="I43" s="36">
        <v>0</v>
      </c>
      <c r="J43" s="38">
        <v>0</v>
      </c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ht="20.25" customHeight="1" x14ac:dyDescent="0.25">
      <c r="F44" s="24" t="s">
        <v>9</v>
      </c>
      <c r="G44" s="39"/>
      <c r="H44" s="39"/>
      <c r="I44" s="39"/>
      <c r="J44" s="39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x14ac:dyDescent="0.25">
      <c r="A45" s="1" t="s">
        <v>58</v>
      </c>
      <c r="B45" s="1" t="s">
        <v>53</v>
      </c>
      <c r="C45" s="1" t="s">
        <v>55</v>
      </c>
      <c r="D45" s="1" t="s">
        <v>49</v>
      </c>
      <c r="E45" s="1" t="str">
        <f t="shared" ref="E45:E50" si="9">CONCATENATE(A45,"_",B45,"_",C45,"_",D45)</f>
        <v>Q_EX_EZB_F</v>
      </c>
      <c r="F45" s="20" t="s">
        <v>10</v>
      </c>
      <c r="G45" s="11">
        <v>176.6302</v>
      </c>
      <c r="H45" s="11">
        <v>172.79040000000001</v>
      </c>
      <c r="I45" s="11">
        <v>97.061300000000003</v>
      </c>
      <c r="J45" s="11">
        <v>98.127899999999997</v>
      </c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x14ac:dyDescent="0.25">
      <c r="A46" s="1" t="s">
        <v>58</v>
      </c>
      <c r="B46" s="1" t="s">
        <v>53</v>
      </c>
      <c r="C46" s="1" t="s">
        <v>47</v>
      </c>
      <c r="D46" s="1" t="s">
        <v>49</v>
      </c>
      <c r="E46" s="1" t="str">
        <f t="shared" si="9"/>
        <v>Q_EX_GCH_F</v>
      </c>
      <c r="F46" s="20" t="s">
        <v>11</v>
      </c>
      <c r="G46" s="11">
        <v>56.005200000000002</v>
      </c>
      <c r="H46" s="11">
        <v>54.787700000000001</v>
      </c>
      <c r="I46" s="11">
        <v>30.7758</v>
      </c>
      <c r="J46" s="11">
        <v>31.114000000000001</v>
      </c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x14ac:dyDescent="0.25">
      <c r="A47" s="1" t="s">
        <v>58</v>
      </c>
      <c r="B47" s="1" t="s">
        <v>53</v>
      </c>
      <c r="C47" s="1" t="s">
        <v>56</v>
      </c>
      <c r="D47" s="1" t="s">
        <v>49</v>
      </c>
      <c r="E47" s="1" t="str">
        <f t="shared" si="9"/>
        <v>Q_EX_SM_F</v>
      </c>
      <c r="F47" s="20" t="s">
        <v>12</v>
      </c>
      <c r="G47" s="11">
        <v>25.1371</v>
      </c>
      <c r="H47" s="11">
        <v>24.590699999999998</v>
      </c>
      <c r="I47" s="11">
        <v>13.8133</v>
      </c>
      <c r="J47" s="11">
        <v>13.9651</v>
      </c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x14ac:dyDescent="0.25">
      <c r="A48" s="1" t="s">
        <v>58</v>
      </c>
      <c r="B48" s="1" t="s">
        <v>53</v>
      </c>
      <c r="C48" s="1" t="s">
        <v>51</v>
      </c>
      <c r="D48" s="1" t="s">
        <v>49</v>
      </c>
      <c r="E48" s="1" t="str">
        <f t="shared" si="9"/>
        <v>Q_EX_KS_F</v>
      </c>
      <c r="F48" s="20" t="s">
        <v>7</v>
      </c>
      <c r="G48" s="11">
        <v>179.4701</v>
      </c>
      <c r="H48" s="11">
        <v>175.5686</v>
      </c>
      <c r="I48" s="11">
        <v>98.621899999999997</v>
      </c>
      <c r="J48" s="11">
        <v>99.705600000000004</v>
      </c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x14ac:dyDescent="0.25">
      <c r="A49" s="1" t="s">
        <v>58</v>
      </c>
      <c r="B49" s="1" t="s">
        <v>53</v>
      </c>
      <c r="C49" s="1" t="s">
        <v>57</v>
      </c>
      <c r="D49" s="1" t="s">
        <v>49</v>
      </c>
      <c r="E49" s="1" t="str">
        <f t="shared" si="9"/>
        <v>Q_EX_KZ_F</v>
      </c>
      <c r="F49" s="20" t="s">
        <v>13</v>
      </c>
      <c r="G49" s="11">
        <v>262.33780000000002</v>
      </c>
      <c r="H49" s="11">
        <v>256.63479999999998</v>
      </c>
      <c r="I49" s="11">
        <v>144.15899999999999</v>
      </c>
      <c r="J49" s="11">
        <v>145.7432</v>
      </c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x14ac:dyDescent="0.25">
      <c r="A50" s="1" t="s">
        <v>58</v>
      </c>
      <c r="B50" s="1" t="s">
        <v>53</v>
      </c>
      <c r="C50" s="1" t="s">
        <v>52</v>
      </c>
      <c r="D50" s="1" t="s">
        <v>49</v>
      </c>
      <c r="E50" s="1" t="str">
        <f t="shared" si="9"/>
        <v>Q_EX_RG_F</v>
      </c>
      <c r="F50" s="27" t="s">
        <v>8</v>
      </c>
      <c r="G50" s="36">
        <v>151.42599999999999</v>
      </c>
      <c r="H50" s="36">
        <v>148.13419999999999</v>
      </c>
      <c r="I50" s="36">
        <v>83.211200000000005</v>
      </c>
      <c r="J50" s="36">
        <v>84.125600000000006</v>
      </c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ht="15.75" thickBot="1" x14ac:dyDescent="0.3">
      <c r="F51" s="28" t="s">
        <v>14</v>
      </c>
      <c r="G51" s="40">
        <v>0</v>
      </c>
      <c r="H51" s="40">
        <v>0</v>
      </c>
      <c r="I51" s="40">
        <v>0</v>
      </c>
      <c r="J51" s="40">
        <v>0</v>
      </c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ht="16.5" thickTop="1" thickBot="1" x14ac:dyDescent="0.3">
      <c r="A52" s="1" t="s">
        <v>58</v>
      </c>
      <c r="B52" s="1" t="s">
        <v>53</v>
      </c>
      <c r="C52" s="1" t="s">
        <v>112</v>
      </c>
      <c r="D52" s="1" t="s">
        <v>49</v>
      </c>
      <c r="E52" s="1" t="str">
        <f t="shared" ref="E52" si="10">CONCATENATE(A52,"_",B52,"_",C52,"_",D52)</f>
        <v>Q_EX_VTT_F</v>
      </c>
      <c r="F52" s="20" t="s">
        <v>111</v>
      </c>
      <c r="G52" s="36">
        <v>0</v>
      </c>
      <c r="H52" s="36">
        <v>0</v>
      </c>
      <c r="I52" s="36">
        <v>0</v>
      </c>
      <c r="J52" s="38">
        <v>0</v>
      </c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45.75" thickTop="1" x14ac:dyDescent="0.25">
      <c r="F53" s="31" t="s">
        <v>15</v>
      </c>
      <c r="G53" s="34" t="s">
        <v>20</v>
      </c>
      <c r="H53" s="34" t="s">
        <v>21</v>
      </c>
      <c r="I53" s="34" t="s">
        <v>22</v>
      </c>
      <c r="J53" s="16" t="s">
        <v>23</v>
      </c>
    </row>
    <row r="54" spans="1:26" x14ac:dyDescent="0.25">
      <c r="F54" s="18" t="s">
        <v>3</v>
      </c>
      <c r="G54" s="35"/>
      <c r="H54" s="35"/>
      <c r="I54" s="35"/>
      <c r="J54" s="19"/>
    </row>
    <row r="55" spans="1:26" x14ac:dyDescent="0.25">
      <c r="A55" s="1" t="s">
        <v>58</v>
      </c>
      <c r="B55" s="1" t="s">
        <v>48</v>
      </c>
      <c r="C55" s="1" t="s">
        <v>45</v>
      </c>
      <c r="D55" s="1" t="s">
        <v>50</v>
      </c>
      <c r="E55" s="1" t="str">
        <f>CONCATENATE(A55,"_",B55,"_",C55,"_",D55)</f>
        <v>Q_EN_NV_I</v>
      </c>
      <c r="F55" s="20" t="s">
        <v>4</v>
      </c>
      <c r="G55" s="36">
        <v>64.503900000000002</v>
      </c>
      <c r="H55" s="36">
        <v>63.101700000000001</v>
      </c>
      <c r="I55" s="36">
        <v>35.445999999999998</v>
      </c>
      <c r="J55" s="38">
        <v>35.835500000000003</v>
      </c>
    </row>
    <row r="56" spans="1:26" x14ac:dyDescent="0.25">
      <c r="A56" s="1" t="s">
        <v>58</v>
      </c>
      <c r="B56" s="1" t="s">
        <v>48</v>
      </c>
      <c r="C56" s="1" t="s">
        <v>46</v>
      </c>
      <c r="D56" s="1" t="s">
        <v>50</v>
      </c>
      <c r="E56" s="1" t="str">
        <f t="shared" ref="E56:E59" si="11">CONCATENATE(A56,"_",B56,"_",C56,"_",D56)</f>
        <v>Q_EN_MD_I</v>
      </c>
      <c r="F56" s="20" t="s">
        <v>5</v>
      </c>
      <c r="G56" s="36">
        <v>25.151800000000001</v>
      </c>
      <c r="H56" s="36">
        <v>24.605</v>
      </c>
      <c r="I56" s="36">
        <v>13.821300000000001</v>
      </c>
      <c r="J56" s="38">
        <v>13.9732</v>
      </c>
    </row>
    <row r="57" spans="1:26" x14ac:dyDescent="0.25">
      <c r="A57" s="1" t="s">
        <v>58</v>
      </c>
      <c r="B57" s="1" t="s">
        <v>48</v>
      </c>
      <c r="C57" s="1" t="s">
        <v>47</v>
      </c>
      <c r="D57" s="1" t="s">
        <v>50</v>
      </c>
      <c r="E57" s="1" t="str">
        <f t="shared" si="11"/>
        <v>Q_EN_GCH_I</v>
      </c>
      <c r="F57" s="20" t="s">
        <v>6</v>
      </c>
      <c r="G57" s="36">
        <v>40.969900000000003</v>
      </c>
      <c r="H57" s="36">
        <v>40.0792</v>
      </c>
      <c r="I57" s="36">
        <v>22.5136</v>
      </c>
      <c r="J57" s="38">
        <v>22.760999999999999</v>
      </c>
    </row>
    <row r="58" spans="1:26" x14ac:dyDescent="0.25">
      <c r="A58" s="1" t="s">
        <v>58</v>
      </c>
      <c r="B58" s="1" t="s">
        <v>48</v>
      </c>
      <c r="C58" s="1" t="s">
        <v>51</v>
      </c>
      <c r="D58" s="1" t="s">
        <v>50</v>
      </c>
      <c r="E58" s="1" t="str">
        <f t="shared" si="11"/>
        <v>Q_EN_KS_I</v>
      </c>
      <c r="F58" s="22" t="s">
        <v>7</v>
      </c>
      <c r="G58" s="36">
        <v>96.476900000000001</v>
      </c>
      <c r="H58" s="36">
        <v>94.379499999999993</v>
      </c>
      <c r="I58" s="36">
        <v>53.015700000000002</v>
      </c>
      <c r="J58" s="38">
        <v>53.598300000000002</v>
      </c>
    </row>
    <row r="59" spans="1:26" x14ac:dyDescent="0.25">
      <c r="A59" s="1" t="s">
        <v>58</v>
      </c>
      <c r="B59" s="1" t="s">
        <v>48</v>
      </c>
      <c r="C59" s="1" t="s">
        <v>52</v>
      </c>
      <c r="D59" s="1" t="s">
        <v>50</v>
      </c>
      <c r="E59" s="1" t="str">
        <f t="shared" si="11"/>
        <v>Q_EN_RG_I</v>
      </c>
      <c r="F59" s="20" t="s">
        <v>8</v>
      </c>
      <c r="G59" s="36">
        <v>50.404699999999998</v>
      </c>
      <c r="H59" s="36">
        <v>49.308900000000001</v>
      </c>
      <c r="I59" s="36">
        <v>27.6982</v>
      </c>
      <c r="J59" s="38">
        <v>28.002600000000001</v>
      </c>
    </row>
    <row r="60" spans="1:26" x14ac:dyDescent="0.25">
      <c r="A60" s="1" t="s">
        <v>58</v>
      </c>
      <c r="B60" s="1" t="s">
        <v>48</v>
      </c>
      <c r="C60" s="1" t="s">
        <v>112</v>
      </c>
      <c r="D60" s="1" t="s">
        <v>50</v>
      </c>
      <c r="E60" s="1" t="str">
        <f t="shared" ref="E60" si="12">CONCATENATE(A60,"_",B60,"_",C60,"_",D60)</f>
        <v>Q_EN_VTT_I</v>
      </c>
      <c r="F60" s="20" t="s">
        <v>111</v>
      </c>
      <c r="G60" s="36">
        <v>0</v>
      </c>
      <c r="H60" s="36">
        <v>0</v>
      </c>
      <c r="I60" s="36">
        <v>0</v>
      </c>
      <c r="J60" s="38">
        <v>0</v>
      </c>
    </row>
    <row r="61" spans="1:26" x14ac:dyDescent="0.25">
      <c r="F61" s="24" t="s">
        <v>9</v>
      </c>
      <c r="G61" s="39"/>
      <c r="H61" s="39"/>
      <c r="I61" s="39"/>
      <c r="J61" s="25"/>
    </row>
    <row r="62" spans="1:26" x14ac:dyDescent="0.25">
      <c r="A62" s="1" t="s">
        <v>58</v>
      </c>
      <c r="B62" s="1" t="s">
        <v>53</v>
      </c>
      <c r="C62" s="1" t="s">
        <v>55</v>
      </c>
      <c r="D62" s="1" t="s">
        <v>50</v>
      </c>
      <c r="E62" s="1" t="str">
        <f t="shared" ref="E62:E68" si="13">CONCATENATE(A62,"_",B62,"_",C62,"_",D62)</f>
        <v>Q_EX_EZB_I</v>
      </c>
      <c r="F62" s="20" t="s">
        <v>10</v>
      </c>
      <c r="G62" s="11">
        <v>158.96719999999999</v>
      </c>
      <c r="H62" s="11">
        <v>155.51140000000001</v>
      </c>
      <c r="I62" s="11">
        <v>87.355199999999996</v>
      </c>
      <c r="J62" s="21">
        <v>88.315100000000001</v>
      </c>
    </row>
    <row r="63" spans="1:26" x14ac:dyDescent="0.25">
      <c r="A63" s="1" t="s">
        <v>58</v>
      </c>
      <c r="B63" s="1" t="s">
        <v>53</v>
      </c>
      <c r="C63" s="1" t="s">
        <v>47</v>
      </c>
      <c r="D63" s="1" t="s">
        <v>50</v>
      </c>
      <c r="E63" s="1" t="str">
        <f t="shared" si="13"/>
        <v>Q_EX_GCH_I</v>
      </c>
      <c r="F63" s="20" t="s">
        <v>11</v>
      </c>
      <c r="G63" s="11">
        <v>50.404699999999998</v>
      </c>
      <c r="H63" s="11">
        <v>49.308900000000001</v>
      </c>
      <c r="I63" s="11">
        <v>27.6982</v>
      </c>
      <c r="J63" s="21">
        <v>28.002600000000001</v>
      </c>
    </row>
    <row r="64" spans="1:26" x14ac:dyDescent="0.25">
      <c r="A64" s="1" t="s">
        <v>58</v>
      </c>
      <c r="B64" s="1" t="s">
        <v>53</v>
      </c>
      <c r="C64" s="1" t="s">
        <v>56</v>
      </c>
      <c r="D64" s="1" t="s">
        <v>50</v>
      </c>
      <c r="E64" s="1" t="str">
        <f t="shared" si="13"/>
        <v>Q_EX_SM_I</v>
      </c>
      <c r="F64" s="20" t="s">
        <v>12</v>
      </c>
      <c r="G64" s="11">
        <v>22.6234</v>
      </c>
      <c r="H64" s="11">
        <v>22.131599999999999</v>
      </c>
      <c r="I64" s="11">
        <v>12.432</v>
      </c>
      <c r="J64" s="21">
        <v>12.5686</v>
      </c>
    </row>
    <row r="65" spans="1:30" x14ac:dyDescent="0.25">
      <c r="A65" s="1" t="s">
        <v>58</v>
      </c>
      <c r="B65" s="1" t="s">
        <v>53</v>
      </c>
      <c r="C65" s="1" t="s">
        <v>51</v>
      </c>
      <c r="D65" s="1" t="s">
        <v>50</v>
      </c>
      <c r="E65" s="1" t="str">
        <f t="shared" si="13"/>
        <v>Q_EX_KS_I</v>
      </c>
      <c r="F65" s="20" t="s">
        <v>7</v>
      </c>
      <c r="G65" s="11">
        <v>161.5231</v>
      </c>
      <c r="H65" s="11">
        <v>158.01179999999999</v>
      </c>
      <c r="I65" s="11">
        <v>88.759699999999995</v>
      </c>
      <c r="J65" s="21">
        <v>89.735100000000003</v>
      </c>
    </row>
    <row r="66" spans="1:30" x14ac:dyDescent="0.25">
      <c r="A66" s="1" t="s">
        <v>58</v>
      </c>
      <c r="B66" s="1" t="s">
        <v>53</v>
      </c>
      <c r="C66" s="1" t="s">
        <v>57</v>
      </c>
      <c r="D66" s="1" t="s">
        <v>50</v>
      </c>
      <c r="E66" s="1" t="str">
        <f t="shared" si="13"/>
        <v>Q_EX_KZ_I</v>
      </c>
      <c r="F66" s="20" t="s">
        <v>13</v>
      </c>
      <c r="G66" s="11">
        <v>236.10400000000001</v>
      </c>
      <c r="H66" s="11">
        <v>230.97130000000001</v>
      </c>
      <c r="I66" s="11">
        <v>129.7431</v>
      </c>
      <c r="J66" s="21">
        <v>131.16890000000001</v>
      </c>
    </row>
    <row r="67" spans="1:30" x14ac:dyDescent="0.25">
      <c r="A67" s="1" t="s">
        <v>58</v>
      </c>
      <c r="B67" s="1" t="s">
        <v>53</v>
      </c>
      <c r="C67" s="1" t="s">
        <v>52</v>
      </c>
      <c r="D67" s="1" t="s">
        <v>50</v>
      </c>
      <c r="E67" s="1" t="str">
        <f t="shared" si="13"/>
        <v>Q_EX_RG_I</v>
      </c>
      <c r="F67" s="27" t="s">
        <v>8</v>
      </c>
      <c r="G67" s="36">
        <v>136.2834</v>
      </c>
      <c r="H67" s="36">
        <v>133.32069999999999</v>
      </c>
      <c r="I67" s="36">
        <v>74.89</v>
      </c>
      <c r="J67" s="38">
        <v>75.712999999999994</v>
      </c>
    </row>
    <row r="68" spans="1:30" ht="15.75" thickBot="1" x14ac:dyDescent="0.3">
      <c r="A68" s="1" t="s">
        <v>58</v>
      </c>
      <c r="B68" s="1" t="s">
        <v>53</v>
      </c>
      <c r="C68" s="1" t="s">
        <v>45</v>
      </c>
      <c r="D68" s="1" t="s">
        <v>50</v>
      </c>
      <c r="E68" s="1" t="str">
        <f t="shared" si="13"/>
        <v>Q_EX_NV_I</v>
      </c>
      <c r="F68" s="28" t="s">
        <v>14</v>
      </c>
      <c r="G68" s="40">
        <v>35.835500000000003</v>
      </c>
      <c r="H68" s="40">
        <v>35.0565</v>
      </c>
      <c r="I68" s="40">
        <v>19.6922</v>
      </c>
      <c r="J68" s="41">
        <v>19.9086</v>
      </c>
    </row>
    <row r="69" spans="1:30" ht="15.75" thickTop="1" x14ac:dyDescent="0.25">
      <c r="A69" s="1" t="s">
        <v>58</v>
      </c>
      <c r="B69" s="1" t="s">
        <v>53</v>
      </c>
      <c r="C69" s="1" t="s">
        <v>112</v>
      </c>
      <c r="D69" s="1" t="s">
        <v>50</v>
      </c>
      <c r="E69" s="1" t="str">
        <f t="shared" ref="E69" si="14">CONCATENATE(A69,"_",B69,"_",C69,"_",D69)</f>
        <v>Q_EX_VTT_I</v>
      </c>
      <c r="F69" s="20" t="s">
        <v>111</v>
      </c>
      <c r="G69" s="36">
        <v>0</v>
      </c>
      <c r="H69" s="36">
        <v>0</v>
      </c>
      <c r="I69" s="36">
        <v>0</v>
      </c>
      <c r="J69" s="38">
        <v>0</v>
      </c>
    </row>
    <row r="70" spans="1:30" x14ac:dyDescent="0.25">
      <c r="G70" s="26"/>
      <c r="H70" s="26"/>
      <c r="I70" s="26"/>
    </row>
    <row r="71" spans="1:30" ht="15.75" thickBot="1" x14ac:dyDescent="0.3">
      <c r="G71" s="26"/>
      <c r="H71" s="26"/>
      <c r="I71" s="26"/>
    </row>
    <row r="72" spans="1:30" ht="29.25" customHeight="1" thickTop="1" x14ac:dyDescent="0.25">
      <c r="F72" s="42" t="s">
        <v>24</v>
      </c>
      <c r="G72" s="43" t="s">
        <v>25</v>
      </c>
      <c r="H72" s="44" t="s">
        <v>26</v>
      </c>
      <c r="I72" s="44" t="s">
        <v>27</v>
      </c>
      <c r="J72" s="44" t="s">
        <v>28</v>
      </c>
      <c r="K72" s="44" t="s">
        <v>29</v>
      </c>
      <c r="L72" s="44" t="s">
        <v>30</v>
      </c>
      <c r="M72" s="44" t="s">
        <v>31</v>
      </c>
      <c r="N72" s="44" t="s">
        <v>32</v>
      </c>
      <c r="O72" s="44" t="s">
        <v>33</v>
      </c>
      <c r="P72" s="44" t="s">
        <v>34</v>
      </c>
      <c r="Q72" s="44" t="s">
        <v>35</v>
      </c>
      <c r="R72" s="45" t="s">
        <v>36</v>
      </c>
    </row>
    <row r="73" spans="1:30" ht="21.75" customHeight="1" x14ac:dyDescent="0.25">
      <c r="F73" s="120" t="s">
        <v>3</v>
      </c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2"/>
    </row>
    <row r="74" spans="1:30" ht="20.25" customHeight="1" x14ac:dyDescent="0.25">
      <c r="A74" s="1" t="s">
        <v>59</v>
      </c>
      <c r="B74" s="1" t="s">
        <v>48</v>
      </c>
      <c r="C74" s="1" t="s">
        <v>45</v>
      </c>
      <c r="D74" s="1" t="s">
        <v>49</v>
      </c>
      <c r="E74" s="1" t="str">
        <f>CONCATENATE(A74,"_",B74,"_",C74,"_",D74)</f>
        <v>M_EN_NV_F</v>
      </c>
      <c r="F74" s="46" t="s">
        <v>4</v>
      </c>
      <c r="G74" s="36">
        <v>26.833400000000001</v>
      </c>
      <c r="H74" s="36">
        <v>25.9678</v>
      </c>
      <c r="I74" s="36">
        <v>26.833400000000001</v>
      </c>
      <c r="J74" s="36">
        <v>26.833400000000001</v>
      </c>
      <c r="K74" s="36">
        <v>24.236599999999999</v>
      </c>
      <c r="L74" s="36">
        <v>26.833400000000001</v>
      </c>
      <c r="M74" s="36">
        <v>12.9839</v>
      </c>
      <c r="N74" s="36">
        <v>13.416700000000001</v>
      </c>
      <c r="O74" s="36">
        <v>12.9839</v>
      </c>
      <c r="P74" s="36">
        <v>13.416700000000001</v>
      </c>
      <c r="Q74" s="36">
        <v>13.416700000000001</v>
      </c>
      <c r="R74" s="47">
        <v>12.9839</v>
      </c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</row>
    <row r="75" spans="1:30" ht="18" customHeight="1" x14ac:dyDescent="0.25">
      <c r="A75" s="1" t="s">
        <v>59</v>
      </c>
      <c r="B75" s="1" t="s">
        <v>48</v>
      </c>
      <c r="C75" s="1" t="s">
        <v>46</v>
      </c>
      <c r="D75" s="1" t="s">
        <v>49</v>
      </c>
      <c r="E75" s="1" t="str">
        <f t="shared" ref="E75:E78" si="15">CONCATENATE(A75,"_",B75,"_",C75,"_",D75)</f>
        <v>M_EN_MD_F</v>
      </c>
      <c r="F75" s="46" t="s">
        <v>5</v>
      </c>
      <c r="G75" s="36">
        <v>10.462999999999999</v>
      </c>
      <c r="H75" s="36">
        <v>10.125500000000001</v>
      </c>
      <c r="I75" s="36">
        <v>10.462999999999999</v>
      </c>
      <c r="J75" s="36">
        <v>10.462999999999999</v>
      </c>
      <c r="K75" s="36">
        <v>9.4504999999999999</v>
      </c>
      <c r="L75" s="36">
        <v>10.462999999999999</v>
      </c>
      <c r="M75" s="36">
        <v>5.0628000000000002</v>
      </c>
      <c r="N75" s="36">
        <v>5.2314999999999996</v>
      </c>
      <c r="O75" s="36">
        <v>5.0628000000000002</v>
      </c>
      <c r="P75" s="36">
        <v>5.2314999999999996</v>
      </c>
      <c r="Q75" s="36">
        <v>5.2314999999999996</v>
      </c>
      <c r="R75" s="47">
        <v>5.0628000000000002</v>
      </c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</row>
    <row r="76" spans="1:30" ht="18.75" customHeight="1" x14ac:dyDescent="0.25">
      <c r="A76" s="1" t="s">
        <v>59</v>
      </c>
      <c r="B76" s="1" t="s">
        <v>48</v>
      </c>
      <c r="C76" s="1" t="s">
        <v>47</v>
      </c>
      <c r="D76" s="1" t="s">
        <v>49</v>
      </c>
      <c r="E76" s="1" t="str">
        <f t="shared" si="15"/>
        <v>M_EN_GCH_F</v>
      </c>
      <c r="F76" s="46" t="s">
        <v>6</v>
      </c>
      <c r="G76" s="36">
        <v>17.043299999999999</v>
      </c>
      <c r="H76" s="36">
        <v>16.493500000000001</v>
      </c>
      <c r="I76" s="36">
        <v>17.043299999999999</v>
      </c>
      <c r="J76" s="36">
        <v>17.043299999999999</v>
      </c>
      <c r="K76" s="36">
        <v>15.3939</v>
      </c>
      <c r="L76" s="36">
        <v>17.043299999999999</v>
      </c>
      <c r="M76" s="36">
        <v>8.2468000000000004</v>
      </c>
      <c r="N76" s="36">
        <v>8.5215999999999994</v>
      </c>
      <c r="O76" s="36">
        <v>8.2468000000000004</v>
      </c>
      <c r="P76" s="36">
        <v>8.5215999999999994</v>
      </c>
      <c r="Q76" s="36">
        <v>8.5215999999999994</v>
      </c>
      <c r="R76" s="47">
        <v>8.2468000000000004</v>
      </c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</row>
    <row r="77" spans="1:30" ht="19.5" customHeight="1" x14ac:dyDescent="0.25">
      <c r="A77" s="1" t="s">
        <v>59</v>
      </c>
      <c r="B77" s="1" t="s">
        <v>48</v>
      </c>
      <c r="C77" s="1" t="s">
        <v>51</v>
      </c>
      <c r="D77" s="1" t="s">
        <v>49</v>
      </c>
      <c r="E77" s="1" t="str">
        <f t="shared" si="15"/>
        <v>M_EN_KS_F</v>
      </c>
      <c r="F77" s="46" t="s">
        <v>7</v>
      </c>
      <c r="G77" s="36">
        <v>40.134</v>
      </c>
      <c r="H77" s="36">
        <v>38.839300000000001</v>
      </c>
      <c r="I77" s="36">
        <v>40.134</v>
      </c>
      <c r="J77" s="36">
        <v>40.134</v>
      </c>
      <c r="K77" s="36">
        <v>36.25</v>
      </c>
      <c r="L77" s="36">
        <v>40.134</v>
      </c>
      <c r="M77" s="36">
        <v>19.419699999999999</v>
      </c>
      <c r="N77" s="36">
        <v>20.067</v>
      </c>
      <c r="O77" s="36">
        <v>19.419699999999999</v>
      </c>
      <c r="P77" s="36">
        <v>20.067</v>
      </c>
      <c r="Q77" s="36">
        <v>20.067</v>
      </c>
      <c r="R77" s="47">
        <v>19.419699999999999</v>
      </c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</row>
    <row r="78" spans="1:30" ht="17.25" customHeight="1" x14ac:dyDescent="0.25">
      <c r="A78" s="1" t="s">
        <v>59</v>
      </c>
      <c r="B78" s="1" t="s">
        <v>48</v>
      </c>
      <c r="C78" s="1" t="s">
        <v>52</v>
      </c>
      <c r="D78" s="1" t="s">
        <v>49</v>
      </c>
      <c r="E78" s="1" t="str">
        <f t="shared" si="15"/>
        <v>M_EN_RG_F</v>
      </c>
      <c r="F78" s="46" t="s">
        <v>8</v>
      </c>
      <c r="G78" s="36">
        <v>20.9681</v>
      </c>
      <c r="H78" s="36">
        <v>20.291699999999999</v>
      </c>
      <c r="I78" s="36">
        <v>20.9681</v>
      </c>
      <c r="J78" s="36">
        <v>20.9681</v>
      </c>
      <c r="K78" s="36">
        <v>18.9389</v>
      </c>
      <c r="L78" s="36">
        <v>20.9681</v>
      </c>
      <c r="M78" s="36">
        <v>10.145899999999999</v>
      </c>
      <c r="N78" s="36">
        <v>10.4841</v>
      </c>
      <c r="O78" s="36">
        <v>10.145899999999999</v>
      </c>
      <c r="P78" s="36">
        <v>10.4841</v>
      </c>
      <c r="Q78" s="36">
        <v>10.4841</v>
      </c>
      <c r="R78" s="47">
        <v>10.145899999999999</v>
      </c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</row>
    <row r="79" spans="1:30" ht="17.25" customHeight="1" x14ac:dyDescent="0.25">
      <c r="A79" s="1" t="s">
        <v>59</v>
      </c>
      <c r="B79" s="1" t="s">
        <v>48</v>
      </c>
      <c r="C79" s="1" t="s">
        <v>112</v>
      </c>
      <c r="D79" s="1" t="s">
        <v>49</v>
      </c>
      <c r="E79" s="1" t="str">
        <f t="shared" ref="E79" si="16">CONCATENATE(A79,"_",B79,"_",C79,"_",D79)</f>
        <v>M_EN_VTT_F</v>
      </c>
      <c r="F79" s="20" t="s">
        <v>111</v>
      </c>
      <c r="G79" s="36">
        <v>0</v>
      </c>
      <c r="H79" s="36">
        <v>0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21">
        <v>0</v>
      </c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</row>
    <row r="80" spans="1:30" ht="17.25" customHeight="1" x14ac:dyDescent="0.25">
      <c r="F80" s="123" t="s">
        <v>9</v>
      </c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5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</row>
    <row r="81" spans="1:30" ht="20.25" customHeight="1" x14ac:dyDescent="0.25">
      <c r="A81" s="1" t="s">
        <v>59</v>
      </c>
      <c r="B81" s="1" t="s">
        <v>53</v>
      </c>
      <c r="C81" s="1" t="s">
        <v>55</v>
      </c>
      <c r="D81" s="1" t="s">
        <v>49</v>
      </c>
      <c r="E81" s="1" t="str">
        <f t="shared" ref="E81:E86" si="17">CONCATENATE(A81,"_",B81,"_",C81,"_",D81)</f>
        <v>M_EX_EZB_F</v>
      </c>
      <c r="F81" s="46" t="s">
        <v>10</v>
      </c>
      <c r="G81" s="36">
        <v>66.1297</v>
      </c>
      <c r="H81" s="36">
        <v>63.996400000000001</v>
      </c>
      <c r="I81" s="36">
        <v>66.1297</v>
      </c>
      <c r="J81" s="36">
        <v>66.1297</v>
      </c>
      <c r="K81" s="36">
        <v>59.73</v>
      </c>
      <c r="L81" s="36">
        <v>66.1297</v>
      </c>
      <c r="M81" s="36">
        <v>31.998200000000001</v>
      </c>
      <c r="N81" s="36">
        <v>33.064799999999998</v>
      </c>
      <c r="O81" s="36">
        <v>31.998200000000001</v>
      </c>
      <c r="P81" s="36">
        <v>33.064799999999998</v>
      </c>
      <c r="Q81" s="36">
        <v>33.064799999999998</v>
      </c>
      <c r="R81" s="47">
        <v>31.998200000000001</v>
      </c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</row>
    <row r="82" spans="1:30" ht="21" customHeight="1" x14ac:dyDescent="0.25">
      <c r="A82" s="1" t="s">
        <v>59</v>
      </c>
      <c r="B82" s="1" t="s">
        <v>53</v>
      </c>
      <c r="C82" s="1" t="s">
        <v>47</v>
      </c>
      <c r="D82" s="1" t="s">
        <v>49</v>
      </c>
      <c r="E82" s="1" t="str">
        <f t="shared" si="17"/>
        <v>M_EX_GCH_F</v>
      </c>
      <c r="F82" s="46" t="s">
        <v>11</v>
      </c>
      <c r="G82" s="36">
        <v>20.9681</v>
      </c>
      <c r="H82" s="36">
        <v>20.291699999999999</v>
      </c>
      <c r="I82" s="36">
        <v>20.9681</v>
      </c>
      <c r="J82" s="36">
        <v>20.9681</v>
      </c>
      <c r="K82" s="36">
        <v>18.9389</v>
      </c>
      <c r="L82" s="36">
        <v>20.9681</v>
      </c>
      <c r="M82" s="36">
        <v>10.145899999999999</v>
      </c>
      <c r="N82" s="36">
        <v>10.4841</v>
      </c>
      <c r="O82" s="36">
        <v>10.145899999999999</v>
      </c>
      <c r="P82" s="36">
        <v>10.4841</v>
      </c>
      <c r="Q82" s="36">
        <v>10.4841</v>
      </c>
      <c r="R82" s="47">
        <v>10.145899999999999</v>
      </c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</row>
    <row r="83" spans="1:30" ht="21" customHeight="1" x14ac:dyDescent="0.25">
      <c r="A83" s="1" t="s">
        <v>59</v>
      </c>
      <c r="B83" s="1" t="s">
        <v>53</v>
      </c>
      <c r="C83" s="1" t="s">
        <v>56</v>
      </c>
      <c r="D83" s="1" t="s">
        <v>49</v>
      </c>
      <c r="E83" s="1" t="str">
        <f t="shared" si="17"/>
        <v>M_EX_SM_F</v>
      </c>
      <c r="F83" s="46" t="s">
        <v>12</v>
      </c>
      <c r="G83" s="36">
        <v>9.4111999999999991</v>
      </c>
      <c r="H83" s="36">
        <v>9.1076999999999995</v>
      </c>
      <c r="I83" s="36">
        <v>9.4111999999999991</v>
      </c>
      <c r="J83" s="36">
        <v>9.4111999999999991</v>
      </c>
      <c r="K83" s="36">
        <v>8.5005000000000006</v>
      </c>
      <c r="L83" s="36">
        <v>9.4111999999999991</v>
      </c>
      <c r="M83" s="36">
        <v>4.5537999999999998</v>
      </c>
      <c r="N83" s="36">
        <v>4.7055999999999996</v>
      </c>
      <c r="O83" s="36">
        <v>4.5537999999999998</v>
      </c>
      <c r="P83" s="36">
        <v>4.7055999999999996</v>
      </c>
      <c r="Q83" s="36">
        <v>4.7055999999999996</v>
      </c>
      <c r="R83" s="47">
        <v>4.5537999999999998</v>
      </c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</row>
    <row r="84" spans="1:30" ht="19.5" customHeight="1" x14ac:dyDescent="0.25">
      <c r="A84" s="1" t="s">
        <v>59</v>
      </c>
      <c r="B84" s="1" t="s">
        <v>53</v>
      </c>
      <c r="C84" s="1" t="s">
        <v>51</v>
      </c>
      <c r="D84" s="1" t="s">
        <v>49</v>
      </c>
      <c r="E84" s="1" t="str">
        <f t="shared" si="17"/>
        <v>M_EX_KS_F</v>
      </c>
      <c r="F84" s="46" t="s">
        <v>7</v>
      </c>
      <c r="G84" s="36">
        <v>67.192899999999995</v>
      </c>
      <c r="H84" s="36">
        <v>65.025400000000005</v>
      </c>
      <c r="I84" s="36">
        <v>67.192899999999995</v>
      </c>
      <c r="J84" s="36">
        <v>67.192899999999995</v>
      </c>
      <c r="K84" s="36">
        <v>60.690399999999997</v>
      </c>
      <c r="L84" s="36">
        <v>67.192899999999995</v>
      </c>
      <c r="M84" s="36">
        <v>32.512700000000002</v>
      </c>
      <c r="N84" s="36">
        <v>33.596499999999999</v>
      </c>
      <c r="O84" s="36">
        <v>32.512700000000002</v>
      </c>
      <c r="P84" s="36">
        <v>33.596499999999999</v>
      </c>
      <c r="Q84" s="36">
        <v>33.596499999999999</v>
      </c>
      <c r="R84" s="47">
        <v>32.512700000000002</v>
      </c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</row>
    <row r="85" spans="1:30" ht="17.25" customHeight="1" x14ac:dyDescent="0.25">
      <c r="A85" s="1" t="s">
        <v>59</v>
      </c>
      <c r="B85" s="1" t="s">
        <v>53</v>
      </c>
      <c r="C85" s="1" t="s">
        <v>57</v>
      </c>
      <c r="D85" s="1" t="s">
        <v>49</v>
      </c>
      <c r="E85" s="1" t="str">
        <f t="shared" si="17"/>
        <v>M_EX_KZ_F</v>
      </c>
      <c r="F85" s="46" t="s">
        <v>13</v>
      </c>
      <c r="G85" s="36">
        <v>98.218199999999996</v>
      </c>
      <c r="H85" s="36">
        <v>95.049899999999994</v>
      </c>
      <c r="I85" s="36">
        <v>98.218199999999996</v>
      </c>
      <c r="J85" s="36">
        <v>98.218199999999996</v>
      </c>
      <c r="K85" s="36">
        <v>88.713300000000004</v>
      </c>
      <c r="L85" s="36">
        <v>98.218199999999996</v>
      </c>
      <c r="M85" s="36">
        <v>47.524999999999999</v>
      </c>
      <c r="N85" s="36">
        <v>49.109099999999998</v>
      </c>
      <c r="O85" s="36">
        <v>47.524999999999999</v>
      </c>
      <c r="P85" s="36">
        <v>49.109099999999998</v>
      </c>
      <c r="Q85" s="36">
        <v>49.109099999999998</v>
      </c>
      <c r="R85" s="47">
        <v>47.524999999999999</v>
      </c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</row>
    <row r="86" spans="1:30" ht="18" customHeight="1" thickBot="1" x14ac:dyDescent="0.3">
      <c r="A86" s="1" t="s">
        <v>59</v>
      </c>
      <c r="B86" s="1" t="s">
        <v>53</v>
      </c>
      <c r="C86" s="1" t="s">
        <v>52</v>
      </c>
      <c r="D86" s="1" t="s">
        <v>49</v>
      </c>
      <c r="E86" s="1" t="str">
        <f t="shared" si="17"/>
        <v>M_EX_RG_F</v>
      </c>
      <c r="F86" s="48" t="s">
        <v>8</v>
      </c>
      <c r="G86" s="49">
        <v>56.693300000000001</v>
      </c>
      <c r="H86" s="49">
        <v>54.8645</v>
      </c>
      <c r="I86" s="49">
        <v>56.693300000000001</v>
      </c>
      <c r="J86" s="49">
        <v>56.693300000000001</v>
      </c>
      <c r="K86" s="49">
        <v>51.206899999999997</v>
      </c>
      <c r="L86" s="49">
        <v>56.693300000000001</v>
      </c>
      <c r="M86" s="49">
        <v>27.432300000000001</v>
      </c>
      <c r="N86" s="49">
        <v>28.346699999999998</v>
      </c>
      <c r="O86" s="49">
        <v>27.432300000000001</v>
      </c>
      <c r="P86" s="49">
        <v>28.346699999999998</v>
      </c>
      <c r="Q86" s="49">
        <v>28.346699999999998</v>
      </c>
      <c r="R86" s="50">
        <v>27.432300000000001</v>
      </c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</row>
    <row r="87" spans="1:30" ht="18" customHeight="1" thickTop="1" x14ac:dyDescent="0.25">
      <c r="A87" s="1" t="s">
        <v>59</v>
      </c>
      <c r="B87" s="1" t="s">
        <v>53</v>
      </c>
      <c r="C87" s="1" t="s">
        <v>112</v>
      </c>
      <c r="D87" s="1" t="s">
        <v>49</v>
      </c>
      <c r="E87" s="1" t="str">
        <f t="shared" ref="E87" si="18">CONCATENATE(A87,"_",B87,"_",C87,"_",D87)</f>
        <v>M_EX_VTT_F</v>
      </c>
      <c r="F87" s="20" t="s">
        <v>111</v>
      </c>
      <c r="G87" s="36">
        <v>0</v>
      </c>
      <c r="H87" s="36">
        <v>0</v>
      </c>
      <c r="I87" s="36">
        <v>0</v>
      </c>
      <c r="J87" s="36">
        <v>0</v>
      </c>
      <c r="K87" s="36">
        <v>0</v>
      </c>
      <c r="L87" s="36">
        <v>0</v>
      </c>
      <c r="M87" s="36">
        <v>0</v>
      </c>
      <c r="N87" s="36">
        <v>0</v>
      </c>
      <c r="O87" s="36">
        <v>0</v>
      </c>
      <c r="P87" s="36">
        <v>0</v>
      </c>
      <c r="Q87" s="36">
        <v>0</v>
      </c>
      <c r="R87" s="21">
        <v>0</v>
      </c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</row>
    <row r="88" spans="1:30" ht="15.75" thickBot="1" x14ac:dyDescent="0.3">
      <c r="F88" s="30"/>
      <c r="G88" s="51"/>
      <c r="H88" s="51"/>
      <c r="I88" s="26"/>
    </row>
    <row r="89" spans="1:30" ht="22.5" customHeight="1" thickTop="1" x14ac:dyDescent="0.25">
      <c r="F89" s="42" t="s">
        <v>24</v>
      </c>
      <c r="G89" s="43" t="s">
        <v>25</v>
      </c>
      <c r="H89" s="44" t="s">
        <v>26</v>
      </c>
      <c r="I89" s="44" t="s">
        <v>27</v>
      </c>
      <c r="J89" s="44" t="s">
        <v>28</v>
      </c>
      <c r="K89" s="44" t="s">
        <v>29</v>
      </c>
      <c r="L89" s="44" t="s">
        <v>30</v>
      </c>
      <c r="M89" s="44" t="s">
        <v>31</v>
      </c>
      <c r="N89" s="44" t="s">
        <v>32</v>
      </c>
      <c r="O89" s="44" t="s">
        <v>33</v>
      </c>
      <c r="P89" s="44" t="s">
        <v>34</v>
      </c>
      <c r="Q89" s="44" t="s">
        <v>35</v>
      </c>
      <c r="R89" s="45" t="s">
        <v>36</v>
      </c>
    </row>
    <row r="90" spans="1:30" x14ac:dyDescent="0.25">
      <c r="F90" s="120" t="s">
        <v>3</v>
      </c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2"/>
    </row>
    <row r="91" spans="1:30" x14ac:dyDescent="0.25">
      <c r="A91" s="1" t="s">
        <v>59</v>
      </c>
      <c r="B91" s="1" t="s">
        <v>48</v>
      </c>
      <c r="C91" s="1" t="s">
        <v>45</v>
      </c>
      <c r="D91" s="1" t="s">
        <v>50</v>
      </c>
      <c r="E91" s="1" t="str">
        <f>CONCATENATE(A91,"_",B91,"_",C91,"_",D91)</f>
        <v>M_EN_NV_I</v>
      </c>
      <c r="F91" s="46" t="s">
        <v>4</v>
      </c>
      <c r="G91" s="36">
        <v>24.15</v>
      </c>
      <c r="H91" s="36">
        <v>23.370999999999999</v>
      </c>
      <c r="I91" s="36">
        <v>24.15</v>
      </c>
      <c r="J91" s="36">
        <v>24.15</v>
      </c>
      <c r="K91" s="36">
        <v>21.812899999999999</v>
      </c>
      <c r="L91" s="36">
        <v>24.15</v>
      </c>
      <c r="M91" s="36">
        <v>11.685499999999999</v>
      </c>
      <c r="N91" s="36">
        <v>12.074999999999999</v>
      </c>
      <c r="O91" s="36">
        <v>11.685499999999999</v>
      </c>
      <c r="P91" s="36">
        <v>12.074999999999999</v>
      </c>
      <c r="Q91" s="36">
        <v>12.074999999999999</v>
      </c>
      <c r="R91" s="47">
        <v>11.685499999999999</v>
      </c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</row>
    <row r="92" spans="1:30" x14ac:dyDescent="0.25">
      <c r="A92" s="1" t="s">
        <v>59</v>
      </c>
      <c r="B92" s="1" t="s">
        <v>48</v>
      </c>
      <c r="C92" s="1" t="s">
        <v>46</v>
      </c>
      <c r="D92" s="1" t="s">
        <v>50</v>
      </c>
      <c r="E92" s="1" t="str">
        <f t="shared" ref="E92:E95" si="19">CONCATENATE(A92,"_",B92,"_",C92,"_",D92)</f>
        <v>M_EN_MD_I</v>
      </c>
      <c r="F92" s="46" t="s">
        <v>5</v>
      </c>
      <c r="G92" s="36">
        <v>9.4167000000000005</v>
      </c>
      <c r="H92" s="36">
        <v>9.1129999999999995</v>
      </c>
      <c r="I92" s="36">
        <v>9.4167000000000005</v>
      </c>
      <c r="J92" s="36">
        <v>9.4167000000000005</v>
      </c>
      <c r="K92" s="36">
        <v>8.5053999999999998</v>
      </c>
      <c r="L92" s="36">
        <v>9.4167000000000005</v>
      </c>
      <c r="M92" s="36">
        <v>4.5564999999999998</v>
      </c>
      <c r="N92" s="36">
        <v>4.7084000000000001</v>
      </c>
      <c r="O92" s="36">
        <v>4.5564999999999998</v>
      </c>
      <c r="P92" s="36">
        <v>4.7084000000000001</v>
      </c>
      <c r="Q92" s="36">
        <v>4.7084000000000001</v>
      </c>
      <c r="R92" s="47">
        <v>4.5564999999999998</v>
      </c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</row>
    <row r="93" spans="1:30" x14ac:dyDescent="0.25">
      <c r="A93" s="1" t="s">
        <v>59</v>
      </c>
      <c r="B93" s="1" t="s">
        <v>48</v>
      </c>
      <c r="C93" s="1" t="s">
        <v>47</v>
      </c>
      <c r="D93" s="1" t="s">
        <v>50</v>
      </c>
      <c r="E93" s="1" t="str">
        <f t="shared" si="19"/>
        <v>M_EN_GCH_I</v>
      </c>
      <c r="F93" s="46" t="s">
        <v>6</v>
      </c>
      <c r="G93" s="36">
        <v>15.339</v>
      </c>
      <c r="H93" s="36">
        <v>14.844200000000001</v>
      </c>
      <c r="I93" s="36">
        <v>15.339</v>
      </c>
      <c r="J93" s="36">
        <v>15.339</v>
      </c>
      <c r="K93" s="36">
        <v>13.8546</v>
      </c>
      <c r="L93" s="36">
        <v>15.339</v>
      </c>
      <c r="M93" s="36">
        <v>7.4221000000000004</v>
      </c>
      <c r="N93" s="36">
        <v>7.6695000000000002</v>
      </c>
      <c r="O93" s="36">
        <v>7.4221000000000004</v>
      </c>
      <c r="P93" s="36">
        <v>7.6695000000000002</v>
      </c>
      <c r="Q93" s="36">
        <v>7.6695000000000002</v>
      </c>
      <c r="R93" s="47">
        <v>7.4221000000000004</v>
      </c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</row>
    <row r="94" spans="1:30" x14ac:dyDescent="0.25">
      <c r="A94" s="1" t="s">
        <v>59</v>
      </c>
      <c r="B94" s="1" t="s">
        <v>48</v>
      </c>
      <c r="C94" s="1" t="s">
        <v>51</v>
      </c>
      <c r="D94" s="1" t="s">
        <v>50</v>
      </c>
      <c r="E94" s="1" t="str">
        <f t="shared" si="19"/>
        <v>M_EN_KS_I</v>
      </c>
      <c r="F94" s="46" t="s">
        <v>7</v>
      </c>
      <c r="G94" s="36">
        <v>36.120600000000003</v>
      </c>
      <c r="H94" s="36">
        <v>34.955399999999997</v>
      </c>
      <c r="I94" s="36">
        <v>36.120600000000003</v>
      </c>
      <c r="J94" s="36">
        <v>36.120600000000003</v>
      </c>
      <c r="K94" s="36">
        <v>32.625</v>
      </c>
      <c r="L94" s="36">
        <v>36.120600000000003</v>
      </c>
      <c r="M94" s="36">
        <v>17.477699999999999</v>
      </c>
      <c r="N94" s="36">
        <v>18.060300000000002</v>
      </c>
      <c r="O94" s="36">
        <v>17.477699999999999</v>
      </c>
      <c r="P94" s="36">
        <v>18.060300000000002</v>
      </c>
      <c r="Q94" s="36">
        <v>18.060300000000002</v>
      </c>
      <c r="R94" s="47">
        <v>17.477699999999999</v>
      </c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</row>
    <row r="95" spans="1:30" x14ac:dyDescent="0.25">
      <c r="A95" s="1" t="s">
        <v>59</v>
      </c>
      <c r="B95" s="1" t="s">
        <v>48</v>
      </c>
      <c r="C95" s="1" t="s">
        <v>52</v>
      </c>
      <c r="D95" s="1" t="s">
        <v>50</v>
      </c>
      <c r="E95" s="1" t="str">
        <f t="shared" si="19"/>
        <v>M_EN_RG_I</v>
      </c>
      <c r="F95" s="46" t="s">
        <v>8</v>
      </c>
      <c r="G95" s="36">
        <v>18.871300000000002</v>
      </c>
      <c r="H95" s="36">
        <v>18.262599999999999</v>
      </c>
      <c r="I95" s="36">
        <v>18.871300000000002</v>
      </c>
      <c r="J95" s="36">
        <v>18.871300000000002</v>
      </c>
      <c r="K95" s="36">
        <v>17.045100000000001</v>
      </c>
      <c r="L95" s="36">
        <v>18.871300000000002</v>
      </c>
      <c r="M95" s="36">
        <v>9.1312999999999995</v>
      </c>
      <c r="N95" s="36">
        <v>9.4357000000000006</v>
      </c>
      <c r="O95" s="36">
        <v>9.1312999999999995</v>
      </c>
      <c r="P95" s="36">
        <v>9.4357000000000006</v>
      </c>
      <c r="Q95" s="36">
        <v>9.4357000000000006</v>
      </c>
      <c r="R95" s="47">
        <v>9.1312999999999995</v>
      </c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</row>
    <row r="96" spans="1:30" x14ac:dyDescent="0.25">
      <c r="A96" s="1" t="s">
        <v>59</v>
      </c>
      <c r="B96" s="1" t="s">
        <v>48</v>
      </c>
      <c r="C96" s="1" t="s">
        <v>112</v>
      </c>
      <c r="D96" s="1" t="s">
        <v>50</v>
      </c>
      <c r="E96" s="1" t="str">
        <f t="shared" ref="E96" si="20">CONCATENATE(A96,"_",B96,"_",C96,"_",D96)</f>
        <v>M_EN_VTT_I</v>
      </c>
      <c r="F96" s="20" t="s">
        <v>111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21">
        <v>0</v>
      </c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</row>
    <row r="97" spans="1:30" x14ac:dyDescent="0.25">
      <c r="F97" s="123" t="s">
        <v>9</v>
      </c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5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</row>
    <row r="98" spans="1:30" x14ac:dyDescent="0.25">
      <c r="A98" s="1" t="s">
        <v>59</v>
      </c>
      <c r="B98" s="1" t="s">
        <v>53</v>
      </c>
      <c r="C98" s="1" t="s">
        <v>55</v>
      </c>
      <c r="D98" s="1" t="s">
        <v>50</v>
      </c>
      <c r="E98" s="1" t="str">
        <f t="shared" ref="E98:E103" si="21">CONCATENATE(A98,"_",B98,"_",C98,"_",D98)</f>
        <v>M_EX_EZB_I</v>
      </c>
      <c r="F98" s="46" t="s">
        <v>10</v>
      </c>
      <c r="G98" s="36">
        <v>59.5167</v>
      </c>
      <c r="H98" s="36">
        <v>57.596800000000002</v>
      </c>
      <c r="I98" s="36">
        <v>59.5167</v>
      </c>
      <c r="J98" s="36">
        <v>59.5167</v>
      </c>
      <c r="K98" s="36">
        <v>53.756999999999998</v>
      </c>
      <c r="L98" s="36">
        <v>59.5167</v>
      </c>
      <c r="M98" s="36">
        <v>28.798400000000001</v>
      </c>
      <c r="N98" s="36">
        <v>29.758299999999998</v>
      </c>
      <c r="O98" s="36">
        <v>28.798400000000001</v>
      </c>
      <c r="P98" s="36">
        <v>29.758299999999998</v>
      </c>
      <c r="Q98" s="36">
        <v>29.758299999999998</v>
      </c>
      <c r="R98" s="47">
        <v>28.798400000000001</v>
      </c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</row>
    <row r="99" spans="1:30" x14ac:dyDescent="0.25">
      <c r="A99" s="1" t="s">
        <v>59</v>
      </c>
      <c r="B99" s="1" t="s">
        <v>53</v>
      </c>
      <c r="C99" s="1" t="s">
        <v>47</v>
      </c>
      <c r="D99" s="1" t="s">
        <v>50</v>
      </c>
      <c r="E99" s="1" t="str">
        <f t="shared" si="21"/>
        <v>M_EX_GCH_I</v>
      </c>
      <c r="F99" s="46" t="s">
        <v>11</v>
      </c>
      <c r="G99" s="36">
        <v>18.871300000000002</v>
      </c>
      <c r="H99" s="36">
        <v>18.262599999999999</v>
      </c>
      <c r="I99" s="36">
        <v>18.871300000000002</v>
      </c>
      <c r="J99" s="36">
        <v>18.871300000000002</v>
      </c>
      <c r="K99" s="36">
        <v>17.045100000000001</v>
      </c>
      <c r="L99" s="36">
        <v>18.871300000000002</v>
      </c>
      <c r="M99" s="36">
        <v>9.1312999999999995</v>
      </c>
      <c r="N99" s="36">
        <v>9.4357000000000006</v>
      </c>
      <c r="O99" s="36">
        <v>9.1312999999999995</v>
      </c>
      <c r="P99" s="36">
        <v>9.4357000000000006</v>
      </c>
      <c r="Q99" s="36">
        <v>9.4357000000000006</v>
      </c>
      <c r="R99" s="47">
        <v>9.1312999999999995</v>
      </c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</row>
    <row r="100" spans="1:30" x14ac:dyDescent="0.25">
      <c r="A100" s="1" t="s">
        <v>59</v>
      </c>
      <c r="B100" s="1" t="s">
        <v>53</v>
      </c>
      <c r="C100" s="1" t="s">
        <v>56</v>
      </c>
      <c r="D100" s="1" t="s">
        <v>50</v>
      </c>
      <c r="E100" s="1" t="str">
        <f t="shared" si="21"/>
        <v>M_EX_SM_I</v>
      </c>
      <c r="F100" s="46" t="s">
        <v>12</v>
      </c>
      <c r="G100" s="36">
        <v>8.4701000000000004</v>
      </c>
      <c r="H100" s="36">
        <v>8.1968999999999994</v>
      </c>
      <c r="I100" s="36">
        <v>8.4701000000000004</v>
      </c>
      <c r="J100" s="36">
        <v>8.4701000000000004</v>
      </c>
      <c r="K100" s="36">
        <v>7.6504000000000003</v>
      </c>
      <c r="L100" s="36">
        <v>8.4701000000000004</v>
      </c>
      <c r="M100" s="36">
        <v>4.0983999999999998</v>
      </c>
      <c r="N100" s="36">
        <v>4.2351000000000001</v>
      </c>
      <c r="O100" s="36">
        <v>4.0983999999999998</v>
      </c>
      <c r="P100" s="36">
        <v>4.2351000000000001</v>
      </c>
      <c r="Q100" s="36">
        <v>4.2351000000000001</v>
      </c>
      <c r="R100" s="47">
        <v>4.0983999999999998</v>
      </c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</row>
    <row r="101" spans="1:30" x14ac:dyDescent="0.25">
      <c r="A101" s="1" t="s">
        <v>59</v>
      </c>
      <c r="B101" s="1" t="s">
        <v>53</v>
      </c>
      <c r="C101" s="1" t="s">
        <v>51</v>
      </c>
      <c r="D101" s="1" t="s">
        <v>50</v>
      </c>
      <c r="E101" s="1" t="str">
        <f t="shared" si="21"/>
        <v>M_EX_KS_I</v>
      </c>
      <c r="F101" s="46" t="s">
        <v>7</v>
      </c>
      <c r="G101" s="36">
        <v>60.473599999999998</v>
      </c>
      <c r="H101" s="36">
        <v>58.5229</v>
      </c>
      <c r="I101" s="36">
        <v>60.473599999999998</v>
      </c>
      <c r="J101" s="36">
        <v>60.473599999999998</v>
      </c>
      <c r="K101" s="36">
        <v>54.621299999999998</v>
      </c>
      <c r="L101" s="36">
        <v>60.473599999999998</v>
      </c>
      <c r="M101" s="36">
        <v>29.261399999999998</v>
      </c>
      <c r="N101" s="36">
        <v>30.236799999999999</v>
      </c>
      <c r="O101" s="36">
        <v>29.261399999999998</v>
      </c>
      <c r="P101" s="36">
        <v>30.236799999999999</v>
      </c>
      <c r="Q101" s="36">
        <v>30.236799999999999</v>
      </c>
      <c r="R101" s="47">
        <v>29.261399999999998</v>
      </c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</row>
    <row r="102" spans="1:30" x14ac:dyDescent="0.25">
      <c r="A102" s="1" t="s">
        <v>59</v>
      </c>
      <c r="B102" s="1" t="s">
        <v>53</v>
      </c>
      <c r="C102" s="1" t="s">
        <v>57</v>
      </c>
      <c r="D102" s="1" t="s">
        <v>50</v>
      </c>
      <c r="E102" s="1" t="str">
        <f t="shared" si="21"/>
        <v>M_EX_KZ_I</v>
      </c>
      <c r="F102" s="46" t="s">
        <v>13</v>
      </c>
      <c r="G102" s="36">
        <v>88.3964</v>
      </c>
      <c r="H102" s="36">
        <v>85.544899999999998</v>
      </c>
      <c r="I102" s="36">
        <v>88.3964</v>
      </c>
      <c r="J102" s="36">
        <v>88.3964</v>
      </c>
      <c r="K102" s="36">
        <v>79.841899999999995</v>
      </c>
      <c r="L102" s="36">
        <v>88.3964</v>
      </c>
      <c r="M102" s="36">
        <v>42.772500000000001</v>
      </c>
      <c r="N102" s="36">
        <v>44.1982</v>
      </c>
      <c r="O102" s="36">
        <v>42.772500000000001</v>
      </c>
      <c r="P102" s="36">
        <v>44.1982</v>
      </c>
      <c r="Q102" s="36">
        <v>44.1982</v>
      </c>
      <c r="R102" s="47">
        <v>42.772500000000001</v>
      </c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</row>
    <row r="103" spans="1:30" x14ac:dyDescent="0.25">
      <c r="A103" s="1" t="s">
        <v>59</v>
      </c>
      <c r="B103" s="1" t="s">
        <v>53</v>
      </c>
      <c r="C103" s="1" t="s">
        <v>52</v>
      </c>
      <c r="D103" s="1" t="s">
        <v>50</v>
      </c>
      <c r="E103" s="1" t="str">
        <f t="shared" si="21"/>
        <v>M_EX_RG_I</v>
      </c>
      <c r="F103" s="52" t="s">
        <v>8</v>
      </c>
      <c r="G103" s="53">
        <v>51.024000000000001</v>
      </c>
      <c r="H103" s="53">
        <v>49.378100000000003</v>
      </c>
      <c r="I103" s="53">
        <v>51.024000000000001</v>
      </c>
      <c r="J103" s="53">
        <v>51.024000000000001</v>
      </c>
      <c r="K103" s="53">
        <v>46.086199999999998</v>
      </c>
      <c r="L103" s="53">
        <v>51.024000000000001</v>
      </c>
      <c r="M103" s="53">
        <v>24.689</v>
      </c>
      <c r="N103" s="53">
        <v>25.512</v>
      </c>
      <c r="O103" s="53">
        <v>24.689</v>
      </c>
      <c r="P103" s="53">
        <v>25.512</v>
      </c>
      <c r="Q103" s="53">
        <v>25.512</v>
      </c>
      <c r="R103" s="54">
        <v>24.689</v>
      </c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</row>
    <row r="104" spans="1:30" ht="15.75" thickBot="1" x14ac:dyDescent="0.3">
      <c r="A104" s="1" t="s">
        <v>59</v>
      </c>
      <c r="B104" s="1" t="s">
        <v>53</v>
      </c>
      <c r="C104" s="1" t="s">
        <v>45</v>
      </c>
      <c r="D104" s="1" t="s">
        <v>50</v>
      </c>
      <c r="E104" s="1" t="str">
        <f>CONCATENATE(A104,"_",B104,"_",C104,"_",D104)</f>
        <v>M_EX_NV_I</v>
      </c>
      <c r="F104" s="48" t="s">
        <v>14</v>
      </c>
      <c r="G104" s="49">
        <v>13.416700000000001</v>
      </c>
      <c r="H104" s="49">
        <v>12.9839</v>
      </c>
      <c r="I104" s="49">
        <v>13.416700000000001</v>
      </c>
      <c r="J104" s="49">
        <v>13.416700000000001</v>
      </c>
      <c r="K104" s="49">
        <v>12.1183</v>
      </c>
      <c r="L104" s="49">
        <v>13.416700000000001</v>
      </c>
      <c r="M104" s="49">
        <v>6.4919000000000002</v>
      </c>
      <c r="N104" s="49">
        <v>6.7083000000000004</v>
      </c>
      <c r="O104" s="49">
        <v>6.4919000000000002</v>
      </c>
      <c r="P104" s="49">
        <v>6.7083000000000004</v>
      </c>
      <c r="Q104" s="49">
        <v>6.7083000000000004</v>
      </c>
      <c r="R104" s="50">
        <v>6.4919000000000002</v>
      </c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</row>
    <row r="105" spans="1:30" ht="15.75" thickTop="1" x14ac:dyDescent="0.25">
      <c r="A105" s="1" t="s">
        <v>59</v>
      </c>
      <c r="B105" s="1" t="s">
        <v>53</v>
      </c>
      <c r="C105" s="1" t="s">
        <v>112</v>
      </c>
      <c r="D105" s="1" t="s">
        <v>50</v>
      </c>
      <c r="E105" s="1" t="str">
        <f>CONCATENATE(A105,"_",B105,"_",C105,"_",D105)</f>
        <v>M_EX_VTT_I</v>
      </c>
      <c r="F105" s="20" t="s">
        <v>111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21">
        <v>0</v>
      </c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</row>
    <row r="106" spans="1:30" ht="15.75" thickBot="1" x14ac:dyDescent="0.3">
      <c r="F106" s="30"/>
      <c r="G106" s="51"/>
      <c r="H106" s="51"/>
      <c r="I106" s="26"/>
    </row>
    <row r="107" spans="1:30" ht="22.5" customHeight="1" thickTop="1" x14ac:dyDescent="0.25">
      <c r="F107" s="31" t="s">
        <v>37</v>
      </c>
      <c r="G107" s="43" t="s">
        <v>25</v>
      </c>
      <c r="H107" s="44" t="s">
        <v>26</v>
      </c>
      <c r="I107" s="55" t="s">
        <v>27</v>
      </c>
      <c r="J107" s="44" t="s">
        <v>28</v>
      </c>
      <c r="K107" s="44" t="s">
        <v>29</v>
      </c>
      <c r="L107" s="44" t="s">
        <v>30</v>
      </c>
      <c r="M107" s="44" t="s">
        <v>31</v>
      </c>
      <c r="N107" s="44" t="s">
        <v>32</v>
      </c>
      <c r="O107" s="44" t="s">
        <v>33</v>
      </c>
      <c r="P107" s="44" t="s">
        <v>34</v>
      </c>
      <c r="Q107" s="44" t="s">
        <v>35</v>
      </c>
      <c r="R107" s="56" t="s">
        <v>36</v>
      </c>
    </row>
    <row r="108" spans="1:30" ht="22.5" customHeight="1" x14ac:dyDescent="0.25">
      <c r="F108" s="128" t="s">
        <v>3</v>
      </c>
      <c r="G108" s="129"/>
      <c r="H108" s="129"/>
      <c r="I108" s="129"/>
      <c r="J108" s="129"/>
      <c r="K108" s="129"/>
      <c r="L108" s="129"/>
      <c r="M108" s="129"/>
      <c r="N108" s="129"/>
      <c r="O108" s="129"/>
      <c r="P108" s="129"/>
      <c r="Q108" s="129"/>
      <c r="R108" s="130"/>
    </row>
    <row r="109" spans="1:30" x14ac:dyDescent="0.25">
      <c r="A109" s="1" t="s">
        <v>60</v>
      </c>
      <c r="B109" s="1" t="s">
        <v>48</v>
      </c>
      <c r="C109" s="1" t="s">
        <v>45</v>
      </c>
      <c r="D109" s="1" t="s">
        <v>49</v>
      </c>
      <c r="E109" s="1" t="str">
        <f>CONCATENATE(A109,"_",B109,"_",C109,"_",D109)</f>
        <v>D_EN_NV_F</v>
      </c>
      <c r="F109" s="20" t="s">
        <v>4</v>
      </c>
      <c r="G109" s="36">
        <v>1.2984</v>
      </c>
      <c r="H109" s="36">
        <v>1.2984</v>
      </c>
      <c r="I109" s="36">
        <v>1.2984</v>
      </c>
      <c r="J109" s="36">
        <v>1.2984</v>
      </c>
      <c r="K109" s="36">
        <v>1.2984</v>
      </c>
      <c r="L109" s="36">
        <v>1.2984</v>
      </c>
      <c r="M109" s="36">
        <v>0.86560000000000004</v>
      </c>
      <c r="N109" s="36">
        <v>0.86560000000000004</v>
      </c>
      <c r="O109" s="36">
        <v>0.86560000000000004</v>
      </c>
      <c r="P109" s="36">
        <v>0.86560000000000004</v>
      </c>
      <c r="Q109" s="36">
        <v>0.86560000000000004</v>
      </c>
      <c r="R109" s="21">
        <v>0.86560000000000004</v>
      </c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</row>
    <row r="110" spans="1:30" x14ac:dyDescent="0.25">
      <c r="A110" s="1" t="s">
        <v>60</v>
      </c>
      <c r="B110" s="1" t="s">
        <v>48</v>
      </c>
      <c r="C110" s="1" t="s">
        <v>46</v>
      </c>
      <c r="D110" s="1" t="s">
        <v>49</v>
      </c>
      <c r="E110" s="1" t="str">
        <f t="shared" ref="E110:E112" si="22">CONCATENATE(A110,"_",B110,"_",C110,"_",D110)</f>
        <v>D_EN_MD_F</v>
      </c>
      <c r="F110" s="20" t="s">
        <v>5</v>
      </c>
      <c r="G110" s="36">
        <v>0.50629999999999997</v>
      </c>
      <c r="H110" s="36">
        <v>0.50629999999999997</v>
      </c>
      <c r="I110" s="36">
        <v>0.50629999999999997</v>
      </c>
      <c r="J110" s="36">
        <v>0.50629999999999997</v>
      </c>
      <c r="K110" s="36">
        <v>0.50629999999999997</v>
      </c>
      <c r="L110" s="36">
        <v>0.50629999999999997</v>
      </c>
      <c r="M110" s="36">
        <v>0.33750000000000002</v>
      </c>
      <c r="N110" s="36">
        <v>0.33750000000000002</v>
      </c>
      <c r="O110" s="36">
        <v>0.33750000000000002</v>
      </c>
      <c r="P110" s="36">
        <v>0.33750000000000002</v>
      </c>
      <c r="Q110" s="36">
        <v>0.33750000000000002</v>
      </c>
      <c r="R110" s="21">
        <v>0.33750000000000002</v>
      </c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</row>
    <row r="111" spans="1:30" x14ac:dyDescent="0.25">
      <c r="A111" s="1" t="s">
        <v>60</v>
      </c>
      <c r="B111" s="1" t="s">
        <v>48</v>
      </c>
      <c r="C111" s="1" t="s">
        <v>47</v>
      </c>
      <c r="D111" s="1" t="s">
        <v>49</v>
      </c>
      <c r="E111" s="1" t="str">
        <f t="shared" si="22"/>
        <v>D_EN_GCH_F</v>
      </c>
      <c r="F111" s="20" t="s">
        <v>6</v>
      </c>
      <c r="G111" s="36">
        <v>0.82469999999999999</v>
      </c>
      <c r="H111" s="36">
        <v>0.82469999999999999</v>
      </c>
      <c r="I111" s="36">
        <v>0.82469999999999999</v>
      </c>
      <c r="J111" s="36">
        <v>0.82469999999999999</v>
      </c>
      <c r="K111" s="36">
        <v>0.82469999999999999</v>
      </c>
      <c r="L111" s="36">
        <v>0.82469999999999999</v>
      </c>
      <c r="M111" s="36">
        <v>0.54979999999999996</v>
      </c>
      <c r="N111" s="36">
        <v>0.54979999999999996</v>
      </c>
      <c r="O111" s="36">
        <v>0.54979999999999996</v>
      </c>
      <c r="P111" s="36">
        <v>0.54979999999999996</v>
      </c>
      <c r="Q111" s="36">
        <v>0.54979999999999996</v>
      </c>
      <c r="R111" s="21">
        <v>0.54979999999999996</v>
      </c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</row>
    <row r="112" spans="1:30" x14ac:dyDescent="0.25">
      <c r="A112" s="1" t="s">
        <v>60</v>
      </c>
      <c r="B112" s="1" t="s">
        <v>48</v>
      </c>
      <c r="C112" s="1" t="s">
        <v>51</v>
      </c>
      <c r="D112" s="1" t="s">
        <v>49</v>
      </c>
      <c r="E112" s="1" t="str">
        <f t="shared" si="22"/>
        <v>D_EN_KS_F</v>
      </c>
      <c r="F112" s="22" t="s">
        <v>7</v>
      </c>
      <c r="G112" s="36">
        <v>1.9419999999999999</v>
      </c>
      <c r="H112" s="36">
        <v>1.9419999999999999</v>
      </c>
      <c r="I112" s="36">
        <v>1.9419999999999999</v>
      </c>
      <c r="J112" s="36">
        <v>1.9419999999999999</v>
      </c>
      <c r="K112" s="36">
        <v>1.9419999999999999</v>
      </c>
      <c r="L112" s="36">
        <v>1.9419999999999999</v>
      </c>
      <c r="M112" s="36">
        <v>1.2946</v>
      </c>
      <c r="N112" s="36">
        <v>1.2946</v>
      </c>
      <c r="O112" s="36">
        <v>1.2946</v>
      </c>
      <c r="P112" s="36">
        <v>1.2946</v>
      </c>
      <c r="Q112" s="36">
        <v>1.2946</v>
      </c>
      <c r="R112" s="21">
        <v>1.2946</v>
      </c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</row>
    <row r="113" spans="1:30" x14ac:dyDescent="0.25">
      <c r="A113" s="1" t="s">
        <v>60</v>
      </c>
      <c r="B113" s="1" t="s">
        <v>48</v>
      </c>
      <c r="C113" s="1" t="s">
        <v>52</v>
      </c>
      <c r="D113" s="1" t="s">
        <v>49</v>
      </c>
      <c r="E113" s="1" t="str">
        <f>CONCATENATE(A113,"_",B113,"_",C113,"_",D113)</f>
        <v>D_EN_RG_F</v>
      </c>
      <c r="F113" s="20" t="s">
        <v>8</v>
      </c>
      <c r="G113" s="36">
        <v>1.0145999999999999</v>
      </c>
      <c r="H113" s="36">
        <v>1.0145999999999999</v>
      </c>
      <c r="I113" s="36">
        <v>1.0145999999999999</v>
      </c>
      <c r="J113" s="36">
        <v>1.0145999999999999</v>
      </c>
      <c r="K113" s="36">
        <v>1.0145999999999999</v>
      </c>
      <c r="L113" s="36">
        <v>1.0145999999999999</v>
      </c>
      <c r="M113" s="36">
        <v>0.6764</v>
      </c>
      <c r="N113" s="36">
        <v>0.6764</v>
      </c>
      <c r="O113" s="36">
        <v>0.6764</v>
      </c>
      <c r="P113" s="36">
        <v>0.6764</v>
      </c>
      <c r="Q113" s="36">
        <v>0.6764</v>
      </c>
      <c r="R113" s="21">
        <v>0.6764</v>
      </c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</row>
    <row r="114" spans="1:30" x14ac:dyDescent="0.25">
      <c r="A114" s="1" t="s">
        <v>60</v>
      </c>
      <c r="B114" s="1" t="s">
        <v>48</v>
      </c>
      <c r="C114" s="1" t="s">
        <v>112</v>
      </c>
      <c r="D114" s="1" t="s">
        <v>49</v>
      </c>
      <c r="E114" s="1" t="str">
        <f>CONCATENATE(A114,"_",B114,"_",C114,"_",D114)</f>
        <v>D_EN_VTT_F</v>
      </c>
      <c r="F114" s="20" t="s">
        <v>111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21">
        <v>0</v>
      </c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</row>
    <row r="115" spans="1:30" ht="20.25" customHeight="1" x14ac:dyDescent="0.25">
      <c r="F115" s="126" t="s">
        <v>9</v>
      </c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</row>
    <row r="116" spans="1:30" x14ac:dyDescent="0.25">
      <c r="A116" s="1" t="s">
        <v>60</v>
      </c>
      <c r="B116" s="1" t="s">
        <v>53</v>
      </c>
      <c r="C116" s="1" t="s">
        <v>55</v>
      </c>
      <c r="D116" s="1" t="s">
        <v>49</v>
      </c>
      <c r="E116" s="1" t="str">
        <f>CONCATENATE(A116,"_",B116,"_",C116,"_",D116)</f>
        <v>D_EX_EZB_F</v>
      </c>
      <c r="F116" s="20" t="s">
        <v>10</v>
      </c>
      <c r="G116" s="36">
        <v>3.1998000000000002</v>
      </c>
      <c r="H116" s="36">
        <v>3.1998000000000002</v>
      </c>
      <c r="I116" s="36">
        <v>3.1998000000000002</v>
      </c>
      <c r="J116" s="36">
        <v>3.1998000000000002</v>
      </c>
      <c r="K116" s="36">
        <v>3.1998000000000002</v>
      </c>
      <c r="L116" s="36">
        <v>3.1998000000000002</v>
      </c>
      <c r="M116" s="36">
        <v>2.1332</v>
      </c>
      <c r="N116" s="36">
        <v>2.1332</v>
      </c>
      <c r="O116" s="36">
        <v>2.1332</v>
      </c>
      <c r="P116" s="36">
        <v>2.1332</v>
      </c>
      <c r="Q116" s="36">
        <v>2.1332</v>
      </c>
      <c r="R116" s="21">
        <v>2.1332</v>
      </c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</row>
    <row r="117" spans="1:30" x14ac:dyDescent="0.25">
      <c r="A117" s="1" t="s">
        <v>60</v>
      </c>
      <c r="B117" s="1" t="s">
        <v>53</v>
      </c>
      <c r="C117" s="1" t="s">
        <v>47</v>
      </c>
      <c r="D117" s="1" t="s">
        <v>49</v>
      </c>
      <c r="E117" s="1" t="str">
        <f t="shared" ref="E117:E121" si="23">CONCATENATE(A117,"_",B117,"_",C117,"_",D117)</f>
        <v>D_EX_GCH_F</v>
      </c>
      <c r="F117" s="20" t="s">
        <v>11</v>
      </c>
      <c r="G117" s="36">
        <v>1.0145999999999999</v>
      </c>
      <c r="H117" s="36">
        <v>1.0145999999999999</v>
      </c>
      <c r="I117" s="36">
        <v>1.0145999999999999</v>
      </c>
      <c r="J117" s="36">
        <v>1.0145999999999999</v>
      </c>
      <c r="K117" s="36">
        <v>1.0145999999999999</v>
      </c>
      <c r="L117" s="36">
        <v>1.0145999999999999</v>
      </c>
      <c r="M117" s="36">
        <v>0.6764</v>
      </c>
      <c r="N117" s="36">
        <v>0.6764</v>
      </c>
      <c r="O117" s="36">
        <v>0.6764</v>
      </c>
      <c r="P117" s="36">
        <v>0.6764</v>
      </c>
      <c r="Q117" s="36">
        <v>0.6764</v>
      </c>
      <c r="R117" s="21">
        <v>0.6764</v>
      </c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</row>
    <row r="118" spans="1:30" x14ac:dyDescent="0.25">
      <c r="A118" s="1" t="s">
        <v>60</v>
      </c>
      <c r="B118" s="1" t="s">
        <v>53</v>
      </c>
      <c r="C118" s="1" t="s">
        <v>56</v>
      </c>
      <c r="D118" s="1" t="s">
        <v>49</v>
      </c>
      <c r="E118" s="1" t="str">
        <f t="shared" si="23"/>
        <v>D_EX_SM_F</v>
      </c>
      <c r="F118" s="20" t="s">
        <v>12</v>
      </c>
      <c r="G118" s="36">
        <v>0.45540000000000003</v>
      </c>
      <c r="H118" s="36">
        <v>0.45540000000000003</v>
      </c>
      <c r="I118" s="36">
        <v>0.45540000000000003</v>
      </c>
      <c r="J118" s="36">
        <v>0.45540000000000003</v>
      </c>
      <c r="K118" s="36">
        <v>0.45540000000000003</v>
      </c>
      <c r="L118" s="36">
        <v>0.45540000000000003</v>
      </c>
      <c r="M118" s="36">
        <v>0.30359999999999998</v>
      </c>
      <c r="N118" s="36">
        <v>0.30359999999999998</v>
      </c>
      <c r="O118" s="36">
        <v>0.30359999999999998</v>
      </c>
      <c r="P118" s="36">
        <v>0.30359999999999998</v>
      </c>
      <c r="Q118" s="36">
        <v>0.30359999999999998</v>
      </c>
      <c r="R118" s="21">
        <v>0.30359999999999998</v>
      </c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</row>
    <row r="119" spans="1:30" x14ac:dyDescent="0.25">
      <c r="A119" s="1" t="s">
        <v>60</v>
      </c>
      <c r="B119" s="1" t="s">
        <v>53</v>
      </c>
      <c r="C119" s="1" t="s">
        <v>51</v>
      </c>
      <c r="D119" s="1" t="s">
        <v>49</v>
      </c>
      <c r="E119" s="1" t="str">
        <f t="shared" si="23"/>
        <v>D_EX_KS_F</v>
      </c>
      <c r="F119" s="20" t="s">
        <v>7</v>
      </c>
      <c r="G119" s="36">
        <v>3.2513000000000001</v>
      </c>
      <c r="H119" s="36">
        <v>3.2513000000000001</v>
      </c>
      <c r="I119" s="36">
        <v>3.2513000000000001</v>
      </c>
      <c r="J119" s="36">
        <v>3.2513000000000001</v>
      </c>
      <c r="K119" s="36">
        <v>3.2513000000000001</v>
      </c>
      <c r="L119" s="36">
        <v>3.2513000000000001</v>
      </c>
      <c r="M119" s="36">
        <v>2.1675</v>
      </c>
      <c r="N119" s="36">
        <v>2.1675</v>
      </c>
      <c r="O119" s="36">
        <v>2.1675</v>
      </c>
      <c r="P119" s="36">
        <v>2.1675</v>
      </c>
      <c r="Q119" s="36">
        <v>2.1675</v>
      </c>
      <c r="R119" s="21">
        <v>2.1675</v>
      </c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</row>
    <row r="120" spans="1:30" x14ac:dyDescent="0.25">
      <c r="A120" s="1" t="s">
        <v>60</v>
      </c>
      <c r="B120" s="1" t="s">
        <v>53</v>
      </c>
      <c r="C120" s="1" t="s">
        <v>57</v>
      </c>
      <c r="D120" s="1" t="s">
        <v>49</v>
      </c>
      <c r="E120" s="1" t="str">
        <f t="shared" si="23"/>
        <v>D_EX_KZ_F</v>
      </c>
      <c r="F120" s="20" t="s">
        <v>13</v>
      </c>
      <c r="G120" s="36">
        <v>4.7525000000000004</v>
      </c>
      <c r="H120" s="36">
        <v>4.7525000000000004</v>
      </c>
      <c r="I120" s="36">
        <v>4.7525000000000004</v>
      </c>
      <c r="J120" s="36">
        <v>4.7525000000000004</v>
      </c>
      <c r="K120" s="36">
        <v>4.7525000000000004</v>
      </c>
      <c r="L120" s="36">
        <v>4.7525000000000004</v>
      </c>
      <c r="M120" s="36">
        <v>3.1682999999999999</v>
      </c>
      <c r="N120" s="36">
        <v>3.1682999999999999</v>
      </c>
      <c r="O120" s="36">
        <v>3.1682999999999999</v>
      </c>
      <c r="P120" s="36">
        <v>3.1682999999999999</v>
      </c>
      <c r="Q120" s="36">
        <v>3.1682999999999999</v>
      </c>
      <c r="R120" s="21">
        <v>3.1682999999999999</v>
      </c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</row>
    <row r="121" spans="1:30" ht="15.75" thickBot="1" x14ac:dyDescent="0.3">
      <c r="A121" s="1" t="s">
        <v>60</v>
      </c>
      <c r="B121" s="1" t="s">
        <v>53</v>
      </c>
      <c r="C121" s="1" t="s">
        <v>52</v>
      </c>
      <c r="D121" s="1" t="s">
        <v>49</v>
      </c>
      <c r="E121" s="1" t="str">
        <f t="shared" si="23"/>
        <v>D_EX_RG_F</v>
      </c>
      <c r="F121" s="28" t="s">
        <v>8</v>
      </c>
      <c r="G121" s="49">
        <v>2.7431999999999999</v>
      </c>
      <c r="H121" s="49">
        <v>2.7431999999999999</v>
      </c>
      <c r="I121" s="49">
        <v>2.7431999999999999</v>
      </c>
      <c r="J121" s="49">
        <v>2.7431999999999999</v>
      </c>
      <c r="K121" s="49">
        <v>2.7431999999999999</v>
      </c>
      <c r="L121" s="49">
        <v>2.7431999999999999</v>
      </c>
      <c r="M121" s="49">
        <v>1.8288</v>
      </c>
      <c r="N121" s="49">
        <v>1.8288</v>
      </c>
      <c r="O121" s="49">
        <v>1.8288</v>
      </c>
      <c r="P121" s="49">
        <v>1.8288</v>
      </c>
      <c r="Q121" s="49">
        <v>1.8288</v>
      </c>
      <c r="R121" s="50">
        <v>1.8288</v>
      </c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</row>
    <row r="122" spans="1:30" ht="15.75" thickTop="1" x14ac:dyDescent="0.25">
      <c r="A122" s="1" t="s">
        <v>60</v>
      </c>
      <c r="B122" s="1" t="s">
        <v>53</v>
      </c>
      <c r="C122" s="1" t="s">
        <v>112</v>
      </c>
      <c r="D122" s="1" t="s">
        <v>49</v>
      </c>
      <c r="E122" s="1" t="str">
        <f t="shared" ref="E122" si="24">CONCATENATE(A122,"_",B122,"_",C122,"_",D122)</f>
        <v>D_EX_VTT_F</v>
      </c>
      <c r="F122" s="20" t="s">
        <v>111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21">
        <v>0</v>
      </c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</row>
    <row r="123" spans="1:30" ht="15.75" customHeight="1" x14ac:dyDescent="0.25">
      <c r="F123" s="30"/>
      <c r="G123" s="51"/>
      <c r="H123" s="51"/>
      <c r="I123" s="26"/>
    </row>
    <row r="124" spans="1:30" ht="15.75" customHeight="1" thickBot="1" x14ac:dyDescent="0.3">
      <c r="F124" s="30"/>
      <c r="G124" s="51"/>
      <c r="H124" s="51"/>
      <c r="I124" s="26"/>
    </row>
    <row r="125" spans="1:30" ht="15.75" customHeight="1" thickTop="1" x14ac:dyDescent="0.25">
      <c r="F125" s="31" t="s">
        <v>37</v>
      </c>
      <c r="G125" s="43" t="s">
        <v>25</v>
      </c>
      <c r="H125" s="44" t="s">
        <v>26</v>
      </c>
      <c r="I125" s="55" t="s">
        <v>27</v>
      </c>
      <c r="J125" s="44" t="s">
        <v>28</v>
      </c>
      <c r="K125" s="44" t="s">
        <v>29</v>
      </c>
      <c r="L125" s="44" t="s">
        <v>30</v>
      </c>
      <c r="M125" s="44" t="s">
        <v>31</v>
      </c>
      <c r="N125" s="44" t="s">
        <v>32</v>
      </c>
      <c r="O125" s="44" t="s">
        <v>33</v>
      </c>
      <c r="P125" s="44" t="s">
        <v>34</v>
      </c>
      <c r="Q125" s="44" t="s">
        <v>35</v>
      </c>
      <c r="R125" s="56" t="s">
        <v>36</v>
      </c>
    </row>
    <row r="126" spans="1:30" ht="15.75" customHeight="1" x14ac:dyDescent="0.25">
      <c r="F126" s="128" t="s">
        <v>3</v>
      </c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30"/>
    </row>
    <row r="127" spans="1:30" ht="15.75" customHeight="1" x14ac:dyDescent="0.25">
      <c r="A127" s="1" t="s">
        <v>60</v>
      </c>
      <c r="B127" s="1" t="s">
        <v>48</v>
      </c>
      <c r="C127" s="1" t="s">
        <v>45</v>
      </c>
      <c r="D127" s="1" t="s">
        <v>50</v>
      </c>
      <c r="E127" s="1" t="str">
        <f>CONCATENATE(A127,"_",B127,"_",C127,"_",D127)</f>
        <v>D_EN_NV_I</v>
      </c>
      <c r="F127" s="20" t="s">
        <v>4</v>
      </c>
      <c r="G127" s="36">
        <v>1.1685000000000001</v>
      </c>
      <c r="H127" s="36">
        <v>1.1685000000000001</v>
      </c>
      <c r="I127" s="36">
        <v>1.1685000000000001</v>
      </c>
      <c r="J127" s="36">
        <v>1.1685000000000001</v>
      </c>
      <c r="K127" s="36">
        <v>1.1685000000000001</v>
      </c>
      <c r="L127" s="36">
        <v>1.1685000000000001</v>
      </c>
      <c r="M127" s="36">
        <v>0.77900000000000003</v>
      </c>
      <c r="N127" s="36">
        <v>0.77900000000000003</v>
      </c>
      <c r="O127" s="36">
        <v>0.77900000000000003</v>
      </c>
      <c r="P127" s="36">
        <v>0.77900000000000003</v>
      </c>
      <c r="Q127" s="36">
        <v>0.77900000000000003</v>
      </c>
      <c r="R127" s="21">
        <v>0.77900000000000003</v>
      </c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</row>
    <row r="128" spans="1:30" ht="15.75" customHeight="1" x14ac:dyDescent="0.25">
      <c r="A128" s="1" t="s">
        <v>60</v>
      </c>
      <c r="B128" s="1" t="s">
        <v>48</v>
      </c>
      <c r="C128" s="1" t="s">
        <v>46</v>
      </c>
      <c r="D128" s="1" t="s">
        <v>50</v>
      </c>
      <c r="E128" s="1" t="str">
        <f t="shared" ref="E128:E130" si="25">CONCATENATE(A128,"_",B128,"_",C128,"_",D128)</f>
        <v>D_EN_MD_I</v>
      </c>
      <c r="F128" s="20" t="s">
        <v>5</v>
      </c>
      <c r="G128" s="36">
        <v>0.4556</v>
      </c>
      <c r="H128" s="36">
        <v>0.4556</v>
      </c>
      <c r="I128" s="36">
        <v>0.4556</v>
      </c>
      <c r="J128" s="36">
        <v>0.4556</v>
      </c>
      <c r="K128" s="36">
        <v>0.4556</v>
      </c>
      <c r="L128" s="36">
        <v>0.4556</v>
      </c>
      <c r="M128" s="36">
        <v>0.30380000000000001</v>
      </c>
      <c r="N128" s="36">
        <v>0.30380000000000001</v>
      </c>
      <c r="O128" s="36">
        <v>0.30380000000000001</v>
      </c>
      <c r="P128" s="36">
        <v>0.30380000000000001</v>
      </c>
      <c r="Q128" s="36">
        <v>0.30380000000000001</v>
      </c>
      <c r="R128" s="21">
        <v>0.30380000000000001</v>
      </c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</row>
    <row r="129" spans="1:30" ht="15.75" customHeight="1" x14ac:dyDescent="0.25">
      <c r="A129" s="1" t="s">
        <v>60</v>
      </c>
      <c r="B129" s="1" t="s">
        <v>48</v>
      </c>
      <c r="C129" s="1" t="s">
        <v>47</v>
      </c>
      <c r="D129" s="1" t="s">
        <v>50</v>
      </c>
      <c r="E129" s="1" t="str">
        <f t="shared" si="25"/>
        <v>D_EN_GCH_I</v>
      </c>
      <c r="F129" s="20" t="s">
        <v>6</v>
      </c>
      <c r="G129" s="36">
        <v>0.74219999999999997</v>
      </c>
      <c r="H129" s="36">
        <v>0.74219999999999997</v>
      </c>
      <c r="I129" s="36">
        <v>0.74219999999999997</v>
      </c>
      <c r="J129" s="36">
        <v>0.74219999999999997</v>
      </c>
      <c r="K129" s="36">
        <v>0.74219999999999997</v>
      </c>
      <c r="L129" s="36">
        <v>0.74219999999999997</v>
      </c>
      <c r="M129" s="36">
        <v>0.49480000000000002</v>
      </c>
      <c r="N129" s="36">
        <v>0.49480000000000002</v>
      </c>
      <c r="O129" s="36">
        <v>0.49480000000000002</v>
      </c>
      <c r="P129" s="36">
        <v>0.49480000000000002</v>
      </c>
      <c r="Q129" s="36">
        <v>0.49480000000000002</v>
      </c>
      <c r="R129" s="21">
        <v>0.49480000000000002</v>
      </c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</row>
    <row r="130" spans="1:30" ht="15.75" customHeight="1" x14ac:dyDescent="0.25">
      <c r="A130" s="1" t="s">
        <v>60</v>
      </c>
      <c r="B130" s="1" t="s">
        <v>48</v>
      </c>
      <c r="C130" s="1" t="s">
        <v>51</v>
      </c>
      <c r="D130" s="1" t="s">
        <v>50</v>
      </c>
      <c r="E130" s="1" t="str">
        <f t="shared" si="25"/>
        <v>D_EN_KS_I</v>
      </c>
      <c r="F130" s="22" t="s">
        <v>7</v>
      </c>
      <c r="G130" s="36">
        <v>1.7478</v>
      </c>
      <c r="H130" s="36">
        <v>1.7478</v>
      </c>
      <c r="I130" s="36">
        <v>1.7478</v>
      </c>
      <c r="J130" s="36">
        <v>1.7478</v>
      </c>
      <c r="K130" s="36">
        <v>1.7478</v>
      </c>
      <c r="L130" s="36">
        <v>1.7478</v>
      </c>
      <c r="M130" s="36">
        <v>1.1652</v>
      </c>
      <c r="N130" s="36">
        <v>1.1652</v>
      </c>
      <c r="O130" s="36">
        <v>1.1652</v>
      </c>
      <c r="P130" s="36">
        <v>1.1652</v>
      </c>
      <c r="Q130" s="36">
        <v>1.1652</v>
      </c>
      <c r="R130" s="21">
        <v>1.1652</v>
      </c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</row>
    <row r="131" spans="1:30" ht="15.75" customHeight="1" x14ac:dyDescent="0.25">
      <c r="A131" s="1" t="s">
        <v>60</v>
      </c>
      <c r="B131" s="1" t="s">
        <v>48</v>
      </c>
      <c r="C131" s="1" t="s">
        <v>52</v>
      </c>
      <c r="D131" s="1" t="s">
        <v>50</v>
      </c>
      <c r="E131" s="1" t="str">
        <f>CONCATENATE(A131,"_",B131,"_",C131,"_",D131)</f>
        <v>D_EN_RG_I</v>
      </c>
      <c r="F131" s="20" t="s">
        <v>8</v>
      </c>
      <c r="G131" s="36">
        <v>0.91310000000000002</v>
      </c>
      <c r="H131" s="36">
        <v>0.91310000000000002</v>
      </c>
      <c r="I131" s="36">
        <v>0.91310000000000002</v>
      </c>
      <c r="J131" s="36">
        <v>0.91310000000000002</v>
      </c>
      <c r="K131" s="36">
        <v>0.91310000000000002</v>
      </c>
      <c r="L131" s="36">
        <v>0.91310000000000002</v>
      </c>
      <c r="M131" s="36">
        <v>0.60880000000000001</v>
      </c>
      <c r="N131" s="36">
        <v>0.60880000000000001</v>
      </c>
      <c r="O131" s="36">
        <v>0.60880000000000001</v>
      </c>
      <c r="P131" s="36">
        <v>0.60880000000000001</v>
      </c>
      <c r="Q131" s="36">
        <v>0.60880000000000001</v>
      </c>
      <c r="R131" s="21">
        <v>0.60880000000000001</v>
      </c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</row>
    <row r="132" spans="1:30" ht="15.75" customHeight="1" x14ac:dyDescent="0.25">
      <c r="A132" s="1" t="s">
        <v>60</v>
      </c>
      <c r="B132" s="1" t="s">
        <v>48</v>
      </c>
      <c r="C132" s="1" t="s">
        <v>112</v>
      </c>
      <c r="D132" s="1" t="s">
        <v>50</v>
      </c>
      <c r="E132" s="1" t="str">
        <f>CONCATENATE(A132,"_",B132,"_",C132,"_",D132)</f>
        <v>D_EN_VTT_I</v>
      </c>
      <c r="F132" s="20" t="s">
        <v>111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21">
        <v>0</v>
      </c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</row>
    <row r="133" spans="1:30" ht="15.75" customHeight="1" x14ac:dyDescent="0.25">
      <c r="F133" s="126" t="s">
        <v>9</v>
      </c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</row>
    <row r="134" spans="1:30" ht="15.75" customHeight="1" x14ac:dyDescent="0.25">
      <c r="A134" s="1" t="s">
        <v>60</v>
      </c>
      <c r="B134" s="1" t="s">
        <v>53</v>
      </c>
      <c r="C134" s="1" t="s">
        <v>55</v>
      </c>
      <c r="D134" s="1" t="s">
        <v>50</v>
      </c>
      <c r="E134" s="1" t="str">
        <f>CONCATENATE(A134,"_",B134,"_",C134,"_",D134)</f>
        <v>D_EX_EZB_I</v>
      </c>
      <c r="F134" s="20" t="s">
        <v>10</v>
      </c>
      <c r="G134" s="36">
        <v>2.8797999999999999</v>
      </c>
      <c r="H134" s="36">
        <v>2.8797999999999999</v>
      </c>
      <c r="I134" s="36">
        <v>2.8797999999999999</v>
      </c>
      <c r="J134" s="36">
        <v>2.8797999999999999</v>
      </c>
      <c r="K134" s="36">
        <v>2.8797999999999999</v>
      </c>
      <c r="L134" s="36">
        <v>2.8797999999999999</v>
      </c>
      <c r="M134" s="36">
        <v>1.9198999999999999</v>
      </c>
      <c r="N134" s="36">
        <v>1.9198999999999999</v>
      </c>
      <c r="O134" s="36">
        <v>1.9198999999999999</v>
      </c>
      <c r="P134" s="36">
        <v>1.9198999999999999</v>
      </c>
      <c r="Q134" s="36">
        <v>1.9198999999999999</v>
      </c>
      <c r="R134" s="21">
        <v>1.9198999999999999</v>
      </c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</row>
    <row r="135" spans="1:30" ht="15.75" customHeight="1" x14ac:dyDescent="0.25">
      <c r="A135" s="1" t="s">
        <v>60</v>
      </c>
      <c r="B135" s="1" t="s">
        <v>53</v>
      </c>
      <c r="C135" s="1" t="s">
        <v>47</v>
      </c>
      <c r="D135" s="1" t="s">
        <v>50</v>
      </c>
      <c r="E135" s="1" t="str">
        <f t="shared" ref="E135:E140" si="26">CONCATENATE(A135,"_",B135,"_",C135,"_",D135)</f>
        <v>D_EX_GCH_I</v>
      </c>
      <c r="F135" s="20" t="s">
        <v>11</v>
      </c>
      <c r="G135" s="36">
        <v>0.91310000000000002</v>
      </c>
      <c r="H135" s="36">
        <v>0.91310000000000002</v>
      </c>
      <c r="I135" s="36">
        <v>0.91310000000000002</v>
      </c>
      <c r="J135" s="36">
        <v>0.91310000000000002</v>
      </c>
      <c r="K135" s="36">
        <v>0.91310000000000002</v>
      </c>
      <c r="L135" s="36">
        <v>0.91310000000000002</v>
      </c>
      <c r="M135" s="36">
        <v>0.60880000000000001</v>
      </c>
      <c r="N135" s="36">
        <v>0.60880000000000001</v>
      </c>
      <c r="O135" s="36">
        <v>0.60880000000000001</v>
      </c>
      <c r="P135" s="36">
        <v>0.60880000000000001</v>
      </c>
      <c r="Q135" s="36">
        <v>0.60880000000000001</v>
      </c>
      <c r="R135" s="21">
        <v>0.60880000000000001</v>
      </c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</row>
    <row r="136" spans="1:30" ht="15.75" customHeight="1" x14ac:dyDescent="0.25">
      <c r="A136" s="1" t="s">
        <v>60</v>
      </c>
      <c r="B136" s="1" t="s">
        <v>53</v>
      </c>
      <c r="C136" s="1" t="s">
        <v>56</v>
      </c>
      <c r="D136" s="1" t="s">
        <v>50</v>
      </c>
      <c r="E136" s="1" t="str">
        <f t="shared" si="26"/>
        <v>D_EX_SM_I</v>
      </c>
      <c r="F136" s="20" t="s">
        <v>12</v>
      </c>
      <c r="G136" s="36">
        <v>0.4098</v>
      </c>
      <c r="H136" s="36">
        <v>0.4098</v>
      </c>
      <c r="I136" s="36">
        <v>0.4098</v>
      </c>
      <c r="J136" s="36">
        <v>0.4098</v>
      </c>
      <c r="K136" s="36">
        <v>0.4098</v>
      </c>
      <c r="L136" s="36">
        <v>0.4098</v>
      </c>
      <c r="M136" s="36">
        <v>0.2732</v>
      </c>
      <c r="N136" s="36">
        <v>0.2732</v>
      </c>
      <c r="O136" s="36">
        <v>0.2732</v>
      </c>
      <c r="P136" s="36">
        <v>0.2732</v>
      </c>
      <c r="Q136" s="36">
        <v>0.2732</v>
      </c>
      <c r="R136" s="21">
        <v>0.2732</v>
      </c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</row>
    <row r="137" spans="1:30" ht="15.75" customHeight="1" x14ac:dyDescent="0.25">
      <c r="A137" s="1" t="s">
        <v>60</v>
      </c>
      <c r="B137" s="1" t="s">
        <v>53</v>
      </c>
      <c r="C137" s="1" t="s">
        <v>51</v>
      </c>
      <c r="D137" s="1" t="s">
        <v>50</v>
      </c>
      <c r="E137" s="1" t="str">
        <f t="shared" si="26"/>
        <v>D_EX_KS_I</v>
      </c>
      <c r="F137" s="20" t="s">
        <v>7</v>
      </c>
      <c r="G137" s="36">
        <v>2.9260999999999999</v>
      </c>
      <c r="H137" s="36">
        <v>2.9260999999999999</v>
      </c>
      <c r="I137" s="36">
        <v>2.9260999999999999</v>
      </c>
      <c r="J137" s="36">
        <v>2.9260999999999999</v>
      </c>
      <c r="K137" s="36">
        <v>2.9260999999999999</v>
      </c>
      <c r="L137" s="36">
        <v>2.9260999999999999</v>
      </c>
      <c r="M137" s="36">
        <v>1.9508000000000001</v>
      </c>
      <c r="N137" s="36">
        <v>1.9508000000000001</v>
      </c>
      <c r="O137" s="36">
        <v>1.9508000000000001</v>
      </c>
      <c r="P137" s="36">
        <v>1.9508000000000001</v>
      </c>
      <c r="Q137" s="36">
        <v>1.9508000000000001</v>
      </c>
      <c r="R137" s="21">
        <v>1.9508000000000001</v>
      </c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</row>
    <row r="138" spans="1:30" ht="15.75" customHeight="1" x14ac:dyDescent="0.25">
      <c r="A138" s="1" t="s">
        <v>60</v>
      </c>
      <c r="B138" s="1" t="s">
        <v>53</v>
      </c>
      <c r="C138" s="1" t="s">
        <v>57</v>
      </c>
      <c r="D138" s="1" t="s">
        <v>50</v>
      </c>
      <c r="E138" s="1" t="str">
        <f t="shared" si="26"/>
        <v>D_EX_KZ_I</v>
      </c>
      <c r="F138" s="20" t="s">
        <v>13</v>
      </c>
      <c r="G138" s="36">
        <v>4.2771999999999997</v>
      </c>
      <c r="H138" s="36">
        <v>4.2771999999999997</v>
      </c>
      <c r="I138" s="36">
        <v>4.2771999999999997</v>
      </c>
      <c r="J138" s="36">
        <v>4.2771999999999997</v>
      </c>
      <c r="K138" s="36">
        <v>4.2771999999999997</v>
      </c>
      <c r="L138" s="36">
        <v>4.2771999999999997</v>
      </c>
      <c r="M138" s="36">
        <v>2.8515000000000001</v>
      </c>
      <c r="N138" s="36">
        <v>2.8515000000000001</v>
      </c>
      <c r="O138" s="36">
        <v>2.8515000000000001</v>
      </c>
      <c r="P138" s="36">
        <v>2.8515000000000001</v>
      </c>
      <c r="Q138" s="36">
        <v>2.8515000000000001</v>
      </c>
      <c r="R138" s="21">
        <v>2.8515000000000001</v>
      </c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</row>
    <row r="139" spans="1:30" ht="15.75" customHeight="1" x14ac:dyDescent="0.25">
      <c r="A139" s="1" t="s">
        <v>60</v>
      </c>
      <c r="B139" s="1" t="s">
        <v>53</v>
      </c>
      <c r="C139" s="1" t="s">
        <v>52</v>
      </c>
      <c r="D139" s="1" t="s">
        <v>50</v>
      </c>
      <c r="E139" s="1" t="str">
        <f t="shared" si="26"/>
        <v>D_EX_RG_I</v>
      </c>
      <c r="F139" s="27" t="s">
        <v>8</v>
      </c>
      <c r="G139" s="53">
        <v>2.4689000000000001</v>
      </c>
      <c r="H139" s="53">
        <v>2.4689000000000001</v>
      </c>
      <c r="I139" s="53">
        <v>2.4689000000000001</v>
      </c>
      <c r="J139" s="53">
        <v>2.4689000000000001</v>
      </c>
      <c r="K139" s="53">
        <v>2.4689000000000001</v>
      </c>
      <c r="L139" s="53">
        <v>2.4689000000000001</v>
      </c>
      <c r="M139" s="53">
        <v>1.6458999999999999</v>
      </c>
      <c r="N139" s="53">
        <v>1.6458999999999999</v>
      </c>
      <c r="O139" s="53">
        <v>1.6458999999999999</v>
      </c>
      <c r="P139" s="53">
        <v>1.6458999999999999</v>
      </c>
      <c r="Q139" s="53">
        <v>1.6458999999999999</v>
      </c>
      <c r="R139" s="54">
        <v>1.6458999999999999</v>
      </c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</row>
    <row r="140" spans="1:30" ht="15.75" customHeight="1" thickBot="1" x14ac:dyDescent="0.3">
      <c r="A140" s="1" t="s">
        <v>60</v>
      </c>
      <c r="B140" s="1" t="s">
        <v>53</v>
      </c>
      <c r="C140" s="1" t="s">
        <v>45</v>
      </c>
      <c r="D140" s="1" t="s">
        <v>50</v>
      </c>
      <c r="E140" s="1" t="str">
        <f t="shared" si="26"/>
        <v>D_EX_NV_I</v>
      </c>
      <c r="F140" s="48" t="s">
        <v>14</v>
      </c>
      <c r="G140" s="49">
        <v>0.6492</v>
      </c>
      <c r="H140" s="49">
        <v>0.6492</v>
      </c>
      <c r="I140" s="49">
        <v>0.6492</v>
      </c>
      <c r="J140" s="49">
        <v>0.6492</v>
      </c>
      <c r="K140" s="49">
        <v>0.6492</v>
      </c>
      <c r="L140" s="49">
        <v>0.6492</v>
      </c>
      <c r="M140" s="49">
        <v>0.43280000000000002</v>
      </c>
      <c r="N140" s="49">
        <v>0.43280000000000002</v>
      </c>
      <c r="O140" s="49">
        <v>0.43280000000000002</v>
      </c>
      <c r="P140" s="49">
        <v>0.43280000000000002</v>
      </c>
      <c r="Q140" s="49">
        <v>0.43280000000000002</v>
      </c>
      <c r="R140" s="50">
        <v>0.43280000000000002</v>
      </c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</row>
    <row r="141" spans="1:30" ht="15.75" customHeight="1" thickTop="1" x14ac:dyDescent="0.25">
      <c r="A141" s="1" t="s">
        <v>60</v>
      </c>
      <c r="B141" s="1" t="s">
        <v>53</v>
      </c>
      <c r="C141" s="1" t="s">
        <v>112</v>
      </c>
      <c r="D141" s="1" t="s">
        <v>50</v>
      </c>
      <c r="E141" s="1" t="str">
        <f t="shared" ref="E141" si="27">CONCATENATE(A141,"_",B141,"_",C141,"_",D141)</f>
        <v>D_EX_VTT_I</v>
      </c>
      <c r="F141" s="20" t="s">
        <v>111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21">
        <v>0</v>
      </c>
    </row>
    <row r="142" spans="1:30" ht="15.75" customHeight="1" x14ac:dyDescent="0.25">
      <c r="F142" s="30"/>
      <c r="G142" s="51"/>
      <c r="H142" s="51"/>
      <c r="I142" s="26"/>
    </row>
    <row r="143" spans="1:30" ht="15.75" customHeight="1" thickBot="1" x14ac:dyDescent="0.3">
      <c r="F143" s="30"/>
      <c r="G143" s="51"/>
      <c r="H143" s="51"/>
      <c r="I143" s="26"/>
    </row>
    <row r="144" spans="1:30" ht="45.75" customHeight="1" thickTop="1" x14ac:dyDescent="0.25">
      <c r="F144" s="7" t="s">
        <v>37</v>
      </c>
      <c r="G144" s="57" t="s">
        <v>38</v>
      </c>
      <c r="H144" s="51"/>
      <c r="I144" s="26"/>
    </row>
    <row r="145" spans="1:9" ht="18" customHeight="1" x14ac:dyDescent="0.25">
      <c r="F145" s="18" t="s">
        <v>3</v>
      </c>
      <c r="G145" s="19"/>
      <c r="H145" s="51"/>
      <c r="I145" s="26"/>
    </row>
    <row r="146" spans="1:9" ht="15.75" customHeight="1" x14ac:dyDescent="0.25">
      <c r="A146" s="1" t="s">
        <v>61</v>
      </c>
      <c r="B146" s="1" t="s">
        <v>48</v>
      </c>
      <c r="C146" s="1" t="s">
        <v>45</v>
      </c>
      <c r="D146" s="1" t="s">
        <v>61</v>
      </c>
      <c r="E146" s="1" t="str">
        <f>CONCATENATE(A146,"_",B146,"_",C146,"_",D146)</f>
        <v>U_EN_NV_U</v>
      </c>
      <c r="F146" s="20" t="s">
        <v>4</v>
      </c>
      <c r="G146" s="21">
        <v>2.1640000000000001</v>
      </c>
      <c r="H146" s="51"/>
      <c r="I146" s="51"/>
    </row>
    <row r="147" spans="1:9" ht="15.75" customHeight="1" x14ac:dyDescent="0.25">
      <c r="A147" s="1" t="s">
        <v>61</v>
      </c>
      <c r="B147" s="1" t="s">
        <v>48</v>
      </c>
      <c r="C147" s="1" t="s">
        <v>46</v>
      </c>
      <c r="D147" s="1" t="s">
        <v>61</v>
      </c>
      <c r="E147" s="1" t="str">
        <f t="shared" ref="E147:E149" si="28">CONCATENATE(A147,"_",B147,"_",C147,"_",D147)</f>
        <v>U_EN_MD_U</v>
      </c>
      <c r="F147" s="20" t="s">
        <v>5</v>
      </c>
      <c r="G147" s="21">
        <v>0.84379999999999999</v>
      </c>
      <c r="H147" s="51"/>
      <c r="I147" s="51"/>
    </row>
    <row r="148" spans="1:9" ht="15.75" customHeight="1" x14ac:dyDescent="0.25">
      <c r="A148" s="1" t="s">
        <v>61</v>
      </c>
      <c r="B148" s="1" t="s">
        <v>48</v>
      </c>
      <c r="C148" s="1" t="s">
        <v>47</v>
      </c>
      <c r="D148" s="1" t="s">
        <v>61</v>
      </c>
      <c r="E148" s="1" t="str">
        <f t="shared" si="28"/>
        <v>U_EN_GCH_U</v>
      </c>
      <c r="F148" s="20" t="s">
        <v>6</v>
      </c>
      <c r="G148" s="21">
        <v>1.3745000000000001</v>
      </c>
      <c r="H148" s="51"/>
      <c r="I148" s="51"/>
    </row>
    <row r="149" spans="1:9" ht="15.75" customHeight="1" x14ac:dyDescent="0.25">
      <c r="A149" s="1" t="s">
        <v>61</v>
      </c>
      <c r="B149" s="1" t="s">
        <v>48</v>
      </c>
      <c r="C149" s="1" t="s">
        <v>51</v>
      </c>
      <c r="D149" s="1" t="s">
        <v>61</v>
      </c>
      <c r="E149" s="1" t="str">
        <f t="shared" si="28"/>
        <v>U_EN_KS_U</v>
      </c>
      <c r="F149" s="22" t="s">
        <v>7</v>
      </c>
      <c r="G149" s="21">
        <v>3.2366000000000001</v>
      </c>
      <c r="H149" s="51"/>
      <c r="I149" s="51"/>
    </row>
    <row r="150" spans="1:9" ht="15.75" customHeight="1" x14ac:dyDescent="0.25">
      <c r="A150" s="1" t="s">
        <v>61</v>
      </c>
      <c r="B150" s="1" t="s">
        <v>48</v>
      </c>
      <c r="C150" s="1" t="s">
        <v>52</v>
      </c>
      <c r="D150" s="1" t="s">
        <v>61</v>
      </c>
      <c r="E150" s="1" t="str">
        <f>CONCATENATE(A150,"_",B150,"_",C150,"_",D150)</f>
        <v>U_EN_RG_U</v>
      </c>
      <c r="F150" s="20" t="s">
        <v>8</v>
      </c>
      <c r="G150" s="21">
        <v>1.6910000000000001</v>
      </c>
      <c r="H150" s="51"/>
      <c r="I150" s="51"/>
    </row>
    <row r="151" spans="1:9" ht="15.75" customHeight="1" x14ac:dyDescent="0.25">
      <c r="A151" s="1" t="s">
        <v>61</v>
      </c>
      <c r="B151" s="1" t="s">
        <v>48</v>
      </c>
      <c r="C151" s="1" t="s">
        <v>112</v>
      </c>
      <c r="D151" s="1" t="s">
        <v>61</v>
      </c>
      <c r="E151" s="1" t="str">
        <f>CONCATENATE(A151,"_",B151,"_",C151,"_",D151)</f>
        <v>U_EN_VTT_U</v>
      </c>
      <c r="F151" s="20" t="s">
        <v>111</v>
      </c>
      <c r="G151" s="21">
        <v>0</v>
      </c>
      <c r="H151" s="51"/>
      <c r="I151" s="51"/>
    </row>
    <row r="152" spans="1:9" ht="18" customHeight="1" x14ac:dyDescent="0.25">
      <c r="F152" s="24" t="s">
        <v>9</v>
      </c>
      <c r="G152" s="58"/>
      <c r="H152" s="51"/>
      <c r="I152" s="26"/>
    </row>
    <row r="153" spans="1:9" ht="18.75" customHeight="1" x14ac:dyDescent="0.25">
      <c r="A153" s="1" t="s">
        <v>61</v>
      </c>
      <c r="B153" s="1" t="s">
        <v>53</v>
      </c>
      <c r="C153" s="1" t="s">
        <v>55</v>
      </c>
      <c r="D153" s="1" t="s">
        <v>61</v>
      </c>
      <c r="E153" s="1" t="str">
        <f>CONCATENATE(A153,"_",B153,"_",C153,"_",D153)</f>
        <v>U_EX_EZB_U</v>
      </c>
      <c r="F153" s="20" t="s">
        <v>10</v>
      </c>
      <c r="G153" s="21">
        <v>5.3330000000000002</v>
      </c>
      <c r="H153" s="51"/>
      <c r="I153" s="26"/>
    </row>
    <row r="154" spans="1:9" ht="17.25" customHeight="1" x14ac:dyDescent="0.25">
      <c r="A154" s="1" t="s">
        <v>61</v>
      </c>
      <c r="B154" s="1" t="s">
        <v>53</v>
      </c>
      <c r="C154" s="1" t="s">
        <v>47</v>
      </c>
      <c r="D154" s="1" t="s">
        <v>61</v>
      </c>
      <c r="E154" s="1" t="str">
        <f t="shared" ref="E154:E160" si="29">CONCATENATE(A154,"_",B154,"_",C154,"_",D154)</f>
        <v>U_EX_GCH_U</v>
      </c>
      <c r="F154" s="20" t="s">
        <v>11</v>
      </c>
      <c r="G154" s="21">
        <v>1.6910000000000001</v>
      </c>
      <c r="H154" s="51"/>
      <c r="I154" s="26"/>
    </row>
    <row r="155" spans="1:9" ht="15.75" customHeight="1" x14ac:dyDescent="0.25">
      <c r="A155" s="1" t="s">
        <v>61</v>
      </c>
      <c r="B155" s="1" t="s">
        <v>53</v>
      </c>
      <c r="C155" s="1" t="s">
        <v>56</v>
      </c>
      <c r="D155" s="1" t="s">
        <v>61</v>
      </c>
      <c r="E155" s="1" t="str">
        <f t="shared" si="29"/>
        <v>U_EX_SM_U</v>
      </c>
      <c r="F155" s="20" t="s">
        <v>12</v>
      </c>
      <c r="G155" s="21">
        <v>0.75900000000000001</v>
      </c>
      <c r="H155" s="51"/>
      <c r="I155" s="26"/>
    </row>
    <row r="156" spans="1:9" ht="15.75" customHeight="1" x14ac:dyDescent="0.25">
      <c r="A156" s="1" t="s">
        <v>61</v>
      </c>
      <c r="B156" s="1" t="s">
        <v>53</v>
      </c>
      <c r="C156" s="1" t="s">
        <v>51</v>
      </c>
      <c r="D156" s="1" t="s">
        <v>61</v>
      </c>
      <c r="E156" s="1" t="str">
        <f t="shared" si="29"/>
        <v>U_EX_KS_U</v>
      </c>
      <c r="F156" s="20" t="s">
        <v>7</v>
      </c>
      <c r="G156" s="21">
        <v>5.4188000000000001</v>
      </c>
      <c r="H156" s="51"/>
      <c r="I156" s="26"/>
    </row>
    <row r="157" spans="1:9" ht="15.75" customHeight="1" x14ac:dyDescent="0.25">
      <c r="A157" s="1" t="s">
        <v>61</v>
      </c>
      <c r="B157" s="1" t="s">
        <v>53</v>
      </c>
      <c r="C157" s="1" t="s">
        <v>57</v>
      </c>
      <c r="D157" s="1" t="s">
        <v>61</v>
      </c>
      <c r="E157" s="1" t="str">
        <f t="shared" si="29"/>
        <v>U_EX_KZ_U</v>
      </c>
      <c r="F157" s="20" t="s">
        <v>13</v>
      </c>
      <c r="G157" s="21">
        <v>7.9207999999999998</v>
      </c>
      <c r="H157" s="51"/>
      <c r="I157" s="26"/>
    </row>
    <row r="158" spans="1:9" ht="18" customHeight="1" x14ac:dyDescent="0.25">
      <c r="A158" s="1" t="s">
        <v>61</v>
      </c>
      <c r="B158" s="1" t="s">
        <v>53</v>
      </c>
      <c r="C158" s="1" t="s">
        <v>52</v>
      </c>
      <c r="D158" s="1" t="s">
        <v>61</v>
      </c>
      <c r="E158" s="1" t="str">
        <f t="shared" si="29"/>
        <v>U_EX_RG_U</v>
      </c>
      <c r="F158" s="27" t="s">
        <v>8</v>
      </c>
      <c r="G158" s="21">
        <v>4.5720000000000001</v>
      </c>
      <c r="H158" s="51"/>
      <c r="I158" s="26"/>
    </row>
    <row r="159" spans="1:9" ht="18" customHeight="1" x14ac:dyDescent="0.25">
      <c r="A159" s="1" t="s">
        <v>61</v>
      </c>
      <c r="B159" s="1" t="s">
        <v>53</v>
      </c>
      <c r="C159" s="1" t="s">
        <v>45</v>
      </c>
      <c r="D159" s="1" t="s">
        <v>61</v>
      </c>
      <c r="E159" s="1" t="str">
        <f t="shared" si="29"/>
        <v>U_EX_NV_U</v>
      </c>
      <c r="F159" s="20" t="s">
        <v>14</v>
      </c>
      <c r="G159" s="21">
        <v>1.0820000000000001</v>
      </c>
      <c r="H159" s="51"/>
      <c r="I159" s="26"/>
    </row>
    <row r="160" spans="1:9" ht="18" customHeight="1" x14ac:dyDescent="0.25">
      <c r="A160" s="1" t="s">
        <v>61</v>
      </c>
      <c r="B160" s="1" t="s">
        <v>53</v>
      </c>
      <c r="C160" s="1" t="s">
        <v>112</v>
      </c>
      <c r="D160" s="1" t="s">
        <v>61</v>
      </c>
      <c r="E160" s="1" t="str">
        <f t="shared" si="29"/>
        <v>U_EX_VTT_U</v>
      </c>
      <c r="F160" s="20" t="s">
        <v>111</v>
      </c>
      <c r="G160" s="21">
        <v>0</v>
      </c>
      <c r="H160" s="51"/>
      <c r="I160" s="26"/>
    </row>
    <row r="161" spans="6:9" ht="15.75" customHeight="1" x14ac:dyDescent="0.25">
      <c r="F161" s="30"/>
      <c r="G161" s="51"/>
      <c r="H161" s="51"/>
      <c r="I161" s="26"/>
    </row>
    <row r="162" spans="6:9" ht="15.75" customHeight="1" x14ac:dyDescent="0.25">
      <c r="F162" s="30"/>
      <c r="G162" s="51"/>
      <c r="H162" s="51"/>
      <c r="I162" s="26"/>
    </row>
    <row r="163" spans="6:9" x14ac:dyDescent="0.25">
      <c r="F163" s="59" t="s">
        <v>39</v>
      </c>
      <c r="G163" s="51"/>
      <c r="H163" s="51"/>
      <c r="I163" s="26"/>
    </row>
    <row r="164" spans="6:9" ht="15.75" thickBot="1" x14ac:dyDescent="0.3"/>
    <row r="165" spans="6:9" ht="44.25" customHeight="1" thickTop="1" x14ac:dyDescent="0.25">
      <c r="F165" s="60" t="s">
        <v>40</v>
      </c>
      <c r="G165" s="61" t="s">
        <v>41</v>
      </c>
    </row>
    <row r="166" spans="6:9" ht="24" customHeight="1" x14ac:dyDescent="0.25">
      <c r="F166" s="62" t="s">
        <v>42</v>
      </c>
      <c r="G166" s="63">
        <v>6.88E-2</v>
      </c>
      <c r="H166" s="37"/>
    </row>
    <row r="167" spans="6:9" ht="24" customHeight="1" x14ac:dyDescent="0.25">
      <c r="F167" s="62" t="s">
        <v>43</v>
      </c>
      <c r="G167" s="63">
        <v>8.8099999999999998E-2</v>
      </c>
      <c r="H167" s="37"/>
    </row>
    <row r="168" spans="6:9" ht="27.75" customHeight="1" thickBot="1" x14ac:dyDescent="0.3">
      <c r="F168" s="64" t="s">
        <v>44</v>
      </c>
      <c r="G168" s="65">
        <v>0.1229</v>
      </c>
      <c r="H168" s="37"/>
    </row>
    <row r="169" spans="6:9" ht="15.75" thickTop="1" x14ac:dyDescent="0.25">
      <c r="G169" s="66"/>
    </row>
    <row r="170" spans="6:9" x14ac:dyDescent="0.25">
      <c r="G170" s="66"/>
    </row>
  </sheetData>
  <sheetProtection formatCells="0" formatColumns="0" formatRows="0" insertColumns="0" insertRows="0" insertHyperlinks="0" deleteColumns="0" deleteRows="0" sort="0" autoFilter="0" pivotTables="0"/>
  <mergeCells count="8">
    <mergeCell ref="F73:R73"/>
    <mergeCell ref="F80:R80"/>
    <mergeCell ref="F115:R115"/>
    <mergeCell ref="F126:R126"/>
    <mergeCell ref="F133:R133"/>
    <mergeCell ref="F90:R90"/>
    <mergeCell ref="F97:R97"/>
    <mergeCell ref="F108:R10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46"/>
  <sheetViews>
    <sheetView topLeftCell="A16" workbookViewId="0">
      <selection activeCell="D22" sqref="D22"/>
    </sheetView>
  </sheetViews>
  <sheetFormatPr defaultRowHeight="15" x14ac:dyDescent="0.25"/>
  <cols>
    <col min="1" max="1" width="30.5703125" style="1" customWidth="1"/>
    <col min="2" max="2" width="23.7109375" style="1" customWidth="1"/>
    <col min="3" max="3" width="26.140625" style="1" customWidth="1"/>
    <col min="4" max="4" width="24.85546875" style="1" customWidth="1"/>
    <col min="5" max="5" width="23.28515625" style="1" customWidth="1"/>
    <col min="6" max="6" width="19.85546875" style="1" customWidth="1"/>
    <col min="7" max="16384" width="9.140625" style="1"/>
  </cols>
  <sheetData>
    <row r="1" spans="1:3" x14ac:dyDescent="0.25">
      <c r="A1" s="1" t="s">
        <v>62</v>
      </c>
      <c r="B1" s="2">
        <v>10.58</v>
      </c>
      <c r="C1" s="1" t="s">
        <v>63</v>
      </c>
    </row>
    <row r="4" spans="1:3" x14ac:dyDescent="0.25">
      <c r="A4" s="3" t="s">
        <v>64</v>
      </c>
      <c r="B4" s="3" t="s">
        <v>67</v>
      </c>
      <c r="C4" s="3" t="s">
        <v>68</v>
      </c>
    </row>
    <row r="5" spans="1:3" x14ac:dyDescent="0.25">
      <c r="A5" s="1" t="s">
        <v>4</v>
      </c>
      <c r="B5" s="1" t="s">
        <v>45</v>
      </c>
      <c r="C5" s="1">
        <v>0</v>
      </c>
    </row>
    <row r="6" spans="1:3" x14ac:dyDescent="0.25">
      <c r="A6" s="1" t="s">
        <v>5</v>
      </c>
      <c r="B6" s="1" t="s">
        <v>46</v>
      </c>
      <c r="C6" s="1">
        <v>0</v>
      </c>
    </row>
    <row r="7" spans="1:3" x14ac:dyDescent="0.25">
      <c r="A7" s="1" t="s">
        <v>6</v>
      </c>
      <c r="B7" s="1" t="s">
        <v>47</v>
      </c>
      <c r="C7" s="1">
        <v>0</v>
      </c>
    </row>
    <row r="8" spans="1:3" x14ac:dyDescent="0.25">
      <c r="A8" s="1" t="s">
        <v>7</v>
      </c>
      <c r="B8" s="1" t="s">
        <v>51</v>
      </c>
      <c r="C8" s="1">
        <v>0</v>
      </c>
    </row>
    <row r="9" spans="1:3" x14ac:dyDescent="0.25">
      <c r="A9" s="1" t="s">
        <v>8</v>
      </c>
      <c r="B9" s="1" t="s">
        <v>52</v>
      </c>
      <c r="C9" s="1">
        <v>0</v>
      </c>
    </row>
    <row r="10" spans="1:3" x14ac:dyDescent="0.25">
      <c r="A10" s="1" t="s">
        <v>111</v>
      </c>
      <c r="B10" s="1" t="s">
        <v>112</v>
      </c>
    </row>
    <row r="12" spans="1:3" x14ac:dyDescent="0.25">
      <c r="A12" s="3" t="s">
        <v>9</v>
      </c>
      <c r="B12" s="3" t="s">
        <v>67</v>
      </c>
      <c r="C12" s="3" t="s">
        <v>68</v>
      </c>
    </row>
    <row r="13" spans="1:3" x14ac:dyDescent="0.25">
      <c r="A13" s="1" t="s">
        <v>10</v>
      </c>
      <c r="B13" s="1" t="s">
        <v>55</v>
      </c>
      <c r="C13" s="1">
        <v>1</v>
      </c>
    </row>
    <row r="14" spans="1:3" x14ac:dyDescent="0.25">
      <c r="A14" s="1" t="s">
        <v>11</v>
      </c>
      <c r="B14" s="1" t="s">
        <v>47</v>
      </c>
      <c r="C14" s="1">
        <v>0</v>
      </c>
    </row>
    <row r="15" spans="1:3" x14ac:dyDescent="0.25">
      <c r="A15" s="1" t="s">
        <v>12</v>
      </c>
      <c r="B15" s="1" t="s">
        <v>56</v>
      </c>
      <c r="C15" s="1">
        <v>0</v>
      </c>
    </row>
    <row r="16" spans="1:3" x14ac:dyDescent="0.25">
      <c r="A16" s="1" t="s">
        <v>7</v>
      </c>
      <c r="B16" s="1" t="s">
        <v>51</v>
      </c>
      <c r="C16" s="1">
        <v>0</v>
      </c>
    </row>
    <row r="17" spans="1:6" x14ac:dyDescent="0.25">
      <c r="A17" s="1" t="s">
        <v>13</v>
      </c>
      <c r="B17" s="1" t="s">
        <v>57</v>
      </c>
      <c r="C17" s="1">
        <v>0</v>
      </c>
    </row>
    <row r="18" spans="1:6" x14ac:dyDescent="0.25">
      <c r="A18" s="1" t="s">
        <v>8</v>
      </c>
      <c r="B18" s="1" t="s">
        <v>52</v>
      </c>
      <c r="C18" s="1">
        <v>0</v>
      </c>
    </row>
    <row r="19" spans="1:6" x14ac:dyDescent="0.25">
      <c r="A19" s="1" t="s">
        <v>4</v>
      </c>
      <c r="B19" s="1" t="s">
        <v>45</v>
      </c>
      <c r="C19" s="1">
        <v>0</v>
      </c>
    </row>
    <row r="20" spans="1:6" x14ac:dyDescent="0.25">
      <c r="A20" s="1" t="s">
        <v>111</v>
      </c>
      <c r="B20" s="1" t="s">
        <v>112</v>
      </c>
      <c r="C20" s="1">
        <v>0</v>
      </c>
    </row>
    <row r="22" spans="1:6" x14ac:dyDescent="0.25">
      <c r="A22" s="3" t="s">
        <v>69</v>
      </c>
    </row>
    <row r="23" spans="1:6" x14ac:dyDescent="0.25">
      <c r="A23" s="1" t="s">
        <v>70</v>
      </c>
      <c r="B23" s="1" t="s">
        <v>117</v>
      </c>
      <c r="C23" s="1" t="s">
        <v>54</v>
      </c>
    </row>
    <row r="24" spans="1:6" x14ac:dyDescent="0.25">
      <c r="A24" s="1" t="s">
        <v>71</v>
      </c>
      <c r="B24" s="1" t="s">
        <v>118</v>
      </c>
      <c r="C24" s="1" t="s">
        <v>58</v>
      </c>
    </row>
    <row r="25" spans="1:6" x14ac:dyDescent="0.25">
      <c r="A25" s="1" t="s">
        <v>72</v>
      </c>
      <c r="B25" s="1" t="s">
        <v>119</v>
      </c>
      <c r="C25" s="1" t="s">
        <v>59</v>
      </c>
    </row>
    <row r="26" spans="1:6" x14ac:dyDescent="0.25">
      <c r="A26" s="1" t="s">
        <v>73</v>
      </c>
      <c r="B26" s="1" t="s">
        <v>120</v>
      </c>
      <c r="C26" s="1" t="s">
        <v>60</v>
      </c>
    </row>
    <row r="27" spans="1:6" x14ac:dyDescent="0.25">
      <c r="A27" s="1" t="s">
        <v>74</v>
      </c>
      <c r="B27" s="1" t="s">
        <v>121</v>
      </c>
      <c r="C27" s="1" t="s">
        <v>60</v>
      </c>
    </row>
    <row r="30" spans="1:6" x14ac:dyDescent="0.25">
      <c r="A30" s="4" t="s">
        <v>76</v>
      </c>
      <c r="B30" s="2" t="s">
        <v>80</v>
      </c>
      <c r="C30" s="2" t="s">
        <v>80</v>
      </c>
      <c r="D30" s="2" t="s">
        <v>98</v>
      </c>
      <c r="E30" s="5" t="s">
        <v>123</v>
      </c>
      <c r="F30" s="5" t="s">
        <v>124</v>
      </c>
    </row>
    <row r="31" spans="1:6" x14ac:dyDescent="0.25">
      <c r="A31" s="6" t="s">
        <v>77</v>
      </c>
      <c r="B31" s="2" t="s">
        <v>81</v>
      </c>
      <c r="C31" s="2" t="s">
        <v>82</v>
      </c>
      <c r="D31" s="2" t="s">
        <v>99</v>
      </c>
      <c r="E31" s="2">
        <f>SUM(F31:F33)</f>
        <v>92</v>
      </c>
      <c r="F31" s="2">
        <v>31</v>
      </c>
    </row>
    <row r="32" spans="1:6" x14ac:dyDescent="0.25">
      <c r="A32" s="6" t="s">
        <v>78</v>
      </c>
      <c r="B32" s="2" t="s">
        <v>81</v>
      </c>
      <c r="C32" s="2" t="s">
        <v>82</v>
      </c>
      <c r="D32" s="2" t="s">
        <v>100</v>
      </c>
      <c r="E32" s="2">
        <f>E31</f>
        <v>92</v>
      </c>
      <c r="F32" s="2">
        <v>30</v>
      </c>
    </row>
    <row r="33" spans="1:6" x14ac:dyDescent="0.25">
      <c r="A33" s="6" t="s">
        <v>79</v>
      </c>
      <c r="B33" s="2" t="s">
        <v>81</v>
      </c>
      <c r="C33" s="2" t="s">
        <v>82</v>
      </c>
      <c r="D33" s="2" t="s">
        <v>101</v>
      </c>
      <c r="E33" s="2">
        <f>E31</f>
        <v>92</v>
      </c>
      <c r="F33" s="2">
        <v>31</v>
      </c>
    </row>
    <row r="34" spans="1:6" x14ac:dyDescent="0.25">
      <c r="A34" s="6" t="s">
        <v>83</v>
      </c>
      <c r="B34" s="2" t="s">
        <v>92</v>
      </c>
      <c r="C34" s="2" t="s">
        <v>93</v>
      </c>
      <c r="D34" s="2" t="s">
        <v>102</v>
      </c>
      <c r="E34" s="2">
        <f>SUM(F34:F36)</f>
        <v>90</v>
      </c>
      <c r="F34" s="2">
        <v>31</v>
      </c>
    </row>
    <row r="35" spans="1:6" x14ac:dyDescent="0.25">
      <c r="A35" s="6" t="s">
        <v>84</v>
      </c>
      <c r="B35" s="2" t="s">
        <v>92</v>
      </c>
      <c r="C35" s="2" t="s">
        <v>93</v>
      </c>
      <c r="D35" s="2" t="s">
        <v>103</v>
      </c>
      <c r="E35" s="2">
        <f>E34</f>
        <v>90</v>
      </c>
      <c r="F35" s="2">
        <v>28</v>
      </c>
    </row>
    <row r="36" spans="1:6" x14ac:dyDescent="0.25">
      <c r="A36" s="6" t="s">
        <v>85</v>
      </c>
      <c r="B36" s="2" t="s">
        <v>92</v>
      </c>
      <c r="C36" s="2" t="s">
        <v>93</v>
      </c>
      <c r="D36" s="2" t="s">
        <v>104</v>
      </c>
      <c r="E36" s="2">
        <f>E34</f>
        <v>90</v>
      </c>
      <c r="F36" s="2">
        <v>31</v>
      </c>
    </row>
    <row r="37" spans="1:6" x14ac:dyDescent="0.25">
      <c r="A37" s="6" t="s">
        <v>86</v>
      </c>
      <c r="B37" s="2" t="s">
        <v>94</v>
      </c>
      <c r="C37" s="2" t="s">
        <v>96</v>
      </c>
      <c r="D37" s="2" t="s">
        <v>105</v>
      </c>
      <c r="E37" s="2">
        <f>SUM(F37:F39)</f>
        <v>91</v>
      </c>
      <c r="F37" s="2">
        <v>30</v>
      </c>
    </row>
    <row r="38" spans="1:6" x14ac:dyDescent="0.25">
      <c r="A38" s="6" t="s">
        <v>87</v>
      </c>
      <c r="B38" s="2" t="s">
        <v>94</v>
      </c>
      <c r="C38" s="2" t="s">
        <v>96</v>
      </c>
      <c r="D38" s="2" t="s">
        <v>106</v>
      </c>
      <c r="E38" s="2">
        <f>E37</f>
        <v>91</v>
      </c>
      <c r="F38" s="2">
        <v>31</v>
      </c>
    </row>
    <row r="39" spans="1:6" x14ac:dyDescent="0.25">
      <c r="A39" s="6" t="s">
        <v>88</v>
      </c>
      <c r="B39" s="2" t="s">
        <v>94</v>
      </c>
      <c r="C39" s="2" t="s">
        <v>96</v>
      </c>
      <c r="D39" s="2" t="s">
        <v>107</v>
      </c>
      <c r="E39" s="2">
        <f>E37</f>
        <v>91</v>
      </c>
      <c r="F39" s="2">
        <v>30</v>
      </c>
    </row>
    <row r="40" spans="1:6" x14ac:dyDescent="0.25">
      <c r="A40" s="6" t="s">
        <v>89</v>
      </c>
      <c r="B40" s="2" t="s">
        <v>95</v>
      </c>
      <c r="C40" s="2" t="s">
        <v>97</v>
      </c>
      <c r="D40" s="2" t="s">
        <v>108</v>
      </c>
      <c r="E40" s="2">
        <f>SUM(F40:F42)</f>
        <v>92</v>
      </c>
      <c r="F40" s="2">
        <v>31</v>
      </c>
    </row>
    <row r="41" spans="1:6" x14ac:dyDescent="0.25">
      <c r="A41" s="6" t="s">
        <v>90</v>
      </c>
      <c r="B41" s="2" t="s">
        <v>95</v>
      </c>
      <c r="C41" s="2" t="s">
        <v>97</v>
      </c>
      <c r="D41" s="2" t="s">
        <v>109</v>
      </c>
      <c r="E41" s="2">
        <f>E40</f>
        <v>92</v>
      </c>
      <c r="F41" s="2">
        <v>31</v>
      </c>
    </row>
    <row r="42" spans="1:6" x14ac:dyDescent="0.25">
      <c r="A42" s="6" t="s">
        <v>91</v>
      </c>
      <c r="B42" s="2" t="s">
        <v>95</v>
      </c>
      <c r="C42" s="2" t="s">
        <v>97</v>
      </c>
      <c r="D42" s="2" t="s">
        <v>110</v>
      </c>
      <c r="E42" s="2">
        <f>E40</f>
        <v>92</v>
      </c>
      <c r="F42" s="2">
        <v>30</v>
      </c>
    </row>
    <row r="45" spans="1:6" x14ac:dyDescent="0.25">
      <c r="A45" s="1">
        <v>1</v>
      </c>
      <c r="B45" s="1" t="s">
        <v>127</v>
      </c>
      <c r="C45" s="1" t="s">
        <v>49</v>
      </c>
    </row>
    <row r="46" spans="1:6" x14ac:dyDescent="0.25">
      <c r="A46" s="1">
        <v>2</v>
      </c>
      <c r="B46" s="1" t="s">
        <v>128</v>
      </c>
      <c r="C46" s="1" t="s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Калкулатор</vt:lpstr>
      <vt:lpstr>PRICES</vt:lpstr>
      <vt:lpstr>TXT</vt:lpstr>
      <vt:lpstr>POKP</vt:lpstr>
      <vt:lpstr>PTKP</vt:lpstr>
      <vt:lpstr>PZO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2018-02-22T09:43:59Z</dcterms:modified>
</cp:coreProperties>
</file>